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xmlns:mc="http://schemas.openxmlformats.org/markup-compatibility/2006">
    <mc:Choice Requires="x15">
      <x15ac:absPath xmlns:x15ac="http://schemas.microsoft.com/office/spreadsheetml/2010/11/ac" url="D:\THIEN HUNG\CONG KHAI DU TOAN\2026\"/>
    </mc:Choice>
  </mc:AlternateContent>
  <xr:revisionPtr revIDLastSave="0" documentId="13_ncr:1_{492D76E4-3BD4-471C-9D81-C0EF951F8A22}" xr6:coauthVersionLast="36" xr6:coauthVersionMax="36" xr10:uidLastSave="{00000000-0000-0000-0000-000000000000}"/>
  <bookViews>
    <workbookView xWindow="360" yWindow="1620" windowWidth="9180" windowHeight="2610" firstSheet="2" activeTab="8" xr2:uid="{00000000-000D-0000-FFFF-FFFF00000000}"/>
  </bookViews>
  <sheets>
    <sheet name="58" sheetId="3" state="hidden" r:id="rId1"/>
    <sheet name="59" sheetId="4" state="hidden" r:id="rId2"/>
    <sheet name="59a" sheetId="1" r:id="rId3"/>
    <sheet name="60" sheetId="12" r:id="rId4"/>
    <sheet name="61" sheetId="22" r:id="rId5"/>
    <sheet name="62" sheetId="23" r:id="rId6"/>
    <sheet name="63" sheetId="24" r:id="rId7"/>
    <sheet name="64" sheetId="25" r:id="rId8"/>
    <sheet name="69a" sheetId="26" r:id="rId9"/>
    <sheet name="66" sheetId="17" state="hidden" r:id="rId10"/>
    <sheet name="67" sheetId="18" state="hidden" r:id="rId11"/>
    <sheet name="68" sheetId="19" state="hidden" r:id="rId12"/>
    <sheet name="69" sheetId="20" state="hidden" r:id="rId13"/>
    <sheet name="70" sheetId="2" state="hidden" r:id="rId14"/>
    <sheet name="Sheet5" sheetId="5" state="hidden" r:id="rId15"/>
    <sheet name="00000000" sheetId="11" state="veryHidden" r:id="rId16"/>
  </sheets>
  <definedNames>
    <definedName name="_xlnm._FilterDatabase" localSheetId="2" hidden="1">'59a'!$K$1:$K$26</definedName>
    <definedName name="_xlnm._FilterDatabase" localSheetId="3" hidden="1">'60'!$L$1:$L$46</definedName>
    <definedName name="_xlnm._FilterDatabase" localSheetId="4" hidden="1">'61'!$J$1:$J$37</definedName>
    <definedName name="_xlnm.Print_Area" localSheetId="0">'58'!$A$1:$L$26</definedName>
    <definedName name="_xlnm.Print_Area" localSheetId="1">'59'!$A$1:$O$30</definedName>
    <definedName name="_xlnm.Print_Area" localSheetId="2">'59a'!$A$1:$J$22</definedName>
    <definedName name="_xlnm.Print_Area" localSheetId="3">'60'!$A$1:$K$42</definedName>
    <definedName name="_xlnm.Print_Area" localSheetId="4">'61'!$A$1:$I$36</definedName>
    <definedName name="_xlnm.Print_Area" localSheetId="5">'62'!$A$1:$J$324</definedName>
    <definedName name="_xlnm.Print_Area" localSheetId="6">'63'!$A$1:$H$676</definedName>
    <definedName name="_xlnm.Print_Area" localSheetId="7">'64'!$A$1:$M$211</definedName>
    <definedName name="_xlnm.Print_Area" localSheetId="9">'66'!$A$1:$G$37</definedName>
    <definedName name="_xlnm.Print_Area" localSheetId="10">'67'!$A$1:$E$35</definedName>
    <definedName name="_xlnm.Print_Area" localSheetId="11">'68'!$A$1:$F$26</definedName>
    <definedName name="_xlnm.Print_Area" localSheetId="12">'69'!$A$1:$I$52</definedName>
    <definedName name="_xlnm.Print_Area" localSheetId="8">'69a'!$A$1:$I$28</definedName>
    <definedName name="_xlnm.Print_Area" localSheetId="13">'70'!$A$1:$I$24</definedName>
    <definedName name="_xlnm.Print_Titles" localSheetId="3">'60'!$6:$8</definedName>
    <definedName name="_xlnm.Print_Titles" localSheetId="4">'61'!$6:$8</definedName>
    <definedName name="_xlnm.Print_Titles" localSheetId="5">'62'!$10:$10</definedName>
    <definedName name="_xlnm.Print_Titles" localSheetId="6">'63'!$8:$8</definedName>
    <definedName name="_xlnm.Print_Titles" localSheetId="7">'64'!$10:$10</definedName>
    <definedName name="_xlnm.Print_Titles" localSheetId="9">'66'!$7:$10</definedName>
    <definedName name="_xlnm.Print_Titles" localSheetId="10">'67'!$8:$9</definedName>
    <definedName name="_xlnm.Print_Titles" localSheetId="11">'68'!$8:$9</definedName>
    <definedName name="_xlnm.Print_Titles" localSheetId="12">'69'!$8:$9</definedName>
    <definedName name="_xlnm.Print_Titles">#N/A</definedName>
  </definedNames>
  <calcPr calcId="191029"/>
</workbook>
</file>

<file path=xl/calcChain.xml><?xml version="1.0" encoding="utf-8"?>
<calcChain xmlns="http://schemas.openxmlformats.org/spreadsheetml/2006/main">
  <c r="H24" i="26" l="1"/>
  <c r="H22" i="26"/>
  <c r="E16" i="26"/>
  <c r="E11" i="26" l="1"/>
  <c r="E13" i="26"/>
  <c r="G12" i="26" l="1"/>
  <c r="G13" i="26"/>
  <c r="G14" i="26"/>
  <c r="G15" i="26"/>
  <c r="G16" i="26"/>
  <c r="G17" i="26"/>
  <c r="G18" i="26"/>
  <c r="G19" i="26"/>
  <c r="G20" i="26"/>
  <c r="G21" i="26"/>
  <c r="G22" i="26"/>
  <c r="G23" i="26"/>
  <c r="G11" i="26"/>
  <c r="H11" i="26" s="1"/>
  <c r="F22" i="26"/>
  <c r="F24" i="26" s="1"/>
  <c r="F15" i="26"/>
  <c r="E24" i="26"/>
  <c r="F11" i="26"/>
  <c r="G24" i="26" l="1"/>
  <c r="L26" i="22"/>
  <c r="L25" i="22"/>
  <c r="L24" i="22"/>
  <c r="J16" i="1" l="1"/>
  <c r="H14" i="1"/>
  <c r="F10" i="22"/>
  <c r="G10" i="22"/>
  <c r="E30" i="22"/>
  <c r="E16" i="22"/>
  <c r="E17" i="22"/>
  <c r="D13" i="22"/>
  <c r="E11" i="1"/>
  <c r="E12" i="1" s="1"/>
  <c r="E29" i="12"/>
  <c r="E13" i="12"/>
  <c r="E12" i="12"/>
  <c r="C37" i="12"/>
  <c r="C36" i="12" s="1"/>
  <c r="C35" i="12" s="1"/>
  <c r="L11" i="22" l="1"/>
  <c r="C10" i="22"/>
  <c r="D12" i="22" l="1"/>
  <c r="D27" i="12"/>
  <c r="D26" i="12"/>
  <c r="D25" i="12"/>
  <c r="D16" i="12"/>
  <c r="D17" i="12"/>
  <c r="D18" i="12"/>
  <c r="D15" i="12"/>
  <c r="M28" i="22" l="1"/>
  <c r="J9" i="22" l="1"/>
  <c r="D11" i="22" l="1"/>
  <c r="D10" i="22" s="1"/>
  <c r="D38" i="12"/>
  <c r="D29" i="12"/>
  <c r="D28" i="12"/>
  <c r="D24" i="12"/>
  <c r="D23" i="12"/>
  <c r="D22" i="12"/>
  <c r="D20" i="12"/>
  <c r="J15" i="1" l="1"/>
  <c r="H15" i="1" s="1"/>
  <c r="E14" i="22" l="1"/>
  <c r="I14" i="22" l="1"/>
  <c r="D14" i="12"/>
  <c r="F14" i="12"/>
  <c r="G14" i="12"/>
  <c r="H14" i="12"/>
  <c r="I14" i="12"/>
  <c r="C14" i="12"/>
  <c r="E34" i="12" l="1"/>
  <c r="C12" i="1"/>
  <c r="I32" i="12"/>
  <c r="E33" i="12"/>
  <c r="H32" i="12"/>
  <c r="G32" i="12"/>
  <c r="F32" i="12"/>
  <c r="D32" i="12"/>
  <c r="C32" i="12"/>
  <c r="I16" i="1"/>
  <c r="H16" i="1" s="1"/>
  <c r="C11" i="1"/>
  <c r="C13" i="1"/>
  <c r="D14" i="1"/>
  <c r="E14" i="1"/>
  <c r="D15" i="1"/>
  <c r="E15" i="1"/>
  <c r="C16" i="1"/>
  <c r="D18" i="1"/>
  <c r="D19" i="1"/>
  <c r="E18" i="1"/>
  <c r="E19" i="1"/>
  <c r="D20" i="1"/>
  <c r="C20" i="1" s="1"/>
  <c r="E25" i="22"/>
  <c r="E20" i="22"/>
  <c r="E24" i="22"/>
  <c r="E27" i="22"/>
  <c r="F15" i="22"/>
  <c r="E16" i="12"/>
  <c r="E22" i="12"/>
  <c r="K22" i="12" s="1"/>
  <c r="E24" i="12"/>
  <c r="K24" i="12" s="1"/>
  <c r="E25" i="12"/>
  <c r="E26" i="12"/>
  <c r="E28" i="12"/>
  <c r="J28" i="12" s="1"/>
  <c r="E30" i="12"/>
  <c r="E31" i="12"/>
  <c r="E12" i="22"/>
  <c r="F36" i="12"/>
  <c r="F35" i="12" s="1"/>
  <c r="G36" i="12"/>
  <c r="G35" i="12" s="1"/>
  <c r="H36" i="12"/>
  <c r="H35" i="12" s="1"/>
  <c r="I36" i="12"/>
  <c r="I35" i="12" s="1"/>
  <c r="E28" i="22"/>
  <c r="I28" i="22" s="1"/>
  <c r="E13" i="22"/>
  <c r="E11" i="22"/>
  <c r="D15" i="22"/>
  <c r="D9" i="22" s="1"/>
  <c r="D36" i="22" s="1"/>
  <c r="E34" i="22"/>
  <c r="E35" i="22"/>
  <c r="E15" i="12"/>
  <c r="E18" i="12"/>
  <c r="E17" i="12"/>
  <c r="E20" i="12"/>
  <c r="E21" i="12"/>
  <c r="E23" i="12"/>
  <c r="J23" i="12" s="1"/>
  <c r="E27" i="12"/>
  <c r="C9" i="22"/>
  <c r="C36" i="22" s="1"/>
  <c r="H18" i="1"/>
  <c r="E21" i="22"/>
  <c r="F33" i="22"/>
  <c r="E26" i="22"/>
  <c r="I26" i="22" s="1"/>
  <c r="E23" i="22"/>
  <c r="E22" i="22"/>
  <c r="E19" i="22"/>
  <c r="E18" i="22"/>
  <c r="H18" i="22" s="1"/>
  <c r="E37" i="12"/>
  <c r="E39" i="12"/>
  <c r="E40" i="12"/>
  <c r="K40" i="12" s="1"/>
  <c r="D37" i="12"/>
  <c r="F10" i="2"/>
  <c r="F18" i="2" s="1"/>
  <c r="H21" i="20"/>
  <c r="G21" i="20"/>
  <c r="F21" i="20"/>
  <c r="E21" i="20"/>
  <c r="D21" i="20"/>
  <c r="C21" i="20"/>
  <c r="D19" i="20"/>
  <c r="D18" i="20" s="1"/>
  <c r="D17" i="20" s="1"/>
  <c r="D10" i="20" s="1"/>
  <c r="H18" i="20"/>
  <c r="G18" i="20"/>
  <c r="G17" i="20" s="1"/>
  <c r="F18" i="20"/>
  <c r="F17" i="20" s="1"/>
  <c r="F10" i="20" s="1"/>
  <c r="E18" i="20"/>
  <c r="E17" i="20" s="1"/>
  <c r="E10" i="20" s="1"/>
  <c r="C18" i="20"/>
  <c r="C17" i="20" s="1"/>
  <c r="H11" i="20"/>
  <c r="G11" i="20"/>
  <c r="F11" i="20"/>
  <c r="E11" i="20"/>
  <c r="D11" i="20"/>
  <c r="C11" i="20"/>
  <c r="H21" i="5"/>
  <c r="G21" i="5"/>
  <c r="F21" i="5"/>
  <c r="E21" i="5"/>
  <c r="D21" i="5"/>
  <c r="C21" i="5"/>
  <c r="D19" i="5"/>
  <c r="D18" i="5"/>
  <c r="D17" i="5" s="1"/>
  <c r="H18" i="5"/>
  <c r="G18" i="5"/>
  <c r="G17" i="5" s="1"/>
  <c r="F18" i="5"/>
  <c r="F17" i="5" s="1"/>
  <c r="E18" i="5"/>
  <c r="E17" i="5" s="1"/>
  <c r="E10" i="5" s="1"/>
  <c r="C18" i="5"/>
  <c r="H11" i="5"/>
  <c r="G11" i="5"/>
  <c r="F11" i="5"/>
  <c r="E11" i="5"/>
  <c r="D11" i="5"/>
  <c r="C11" i="5"/>
  <c r="B30" i="17"/>
  <c r="B24" i="17"/>
  <c r="B27" i="17"/>
  <c r="E31" i="17"/>
  <c r="B31" i="17"/>
  <c r="B22" i="17"/>
  <c r="B20" i="17" s="1"/>
  <c r="B21" i="17"/>
  <c r="B19" i="17"/>
  <c r="B17" i="17" s="1"/>
  <c r="B18" i="17"/>
  <c r="B15" i="17"/>
  <c r="B14" i="17"/>
  <c r="C20" i="17"/>
  <c r="D20" i="17"/>
  <c r="E20" i="17"/>
  <c r="C17" i="17"/>
  <c r="D17" i="17"/>
  <c r="E17" i="17"/>
  <c r="C13" i="17"/>
  <c r="C12" i="17"/>
  <c r="D13" i="17"/>
  <c r="E13" i="17"/>
  <c r="E25" i="17"/>
  <c r="B25" i="17"/>
  <c r="E29" i="17"/>
  <c r="B29" i="17" s="1"/>
  <c r="E28" i="17"/>
  <c r="B28" i="17"/>
  <c r="E26" i="17"/>
  <c r="B26" i="17" s="1"/>
  <c r="E23" i="17"/>
  <c r="B23" i="17"/>
  <c r="G12" i="2"/>
  <c r="H12" i="2" s="1"/>
  <c r="G13" i="2"/>
  <c r="H13" i="2"/>
  <c r="G14" i="2"/>
  <c r="G17" i="2"/>
  <c r="H17" i="2" s="1"/>
  <c r="E18" i="2"/>
  <c r="B12" i="19"/>
  <c r="B19" i="19"/>
  <c r="D11" i="19"/>
  <c r="C11" i="19"/>
  <c r="D10" i="17"/>
  <c r="E10" i="17" s="1"/>
  <c r="H12" i="1"/>
  <c r="E38" i="12"/>
  <c r="J38" i="12" s="1"/>
  <c r="G10" i="2"/>
  <c r="H10" i="2" s="1"/>
  <c r="B11" i="19"/>
  <c r="D12" i="17"/>
  <c r="B13" i="17"/>
  <c r="H17" i="5"/>
  <c r="H10" i="5"/>
  <c r="H17" i="20"/>
  <c r="E33" i="22" l="1"/>
  <c r="L9" i="22"/>
  <c r="D17" i="1"/>
  <c r="D10" i="1" s="1"/>
  <c r="D9" i="1" s="1"/>
  <c r="I13" i="22"/>
  <c r="H13" i="22"/>
  <c r="J22" i="12"/>
  <c r="I11" i="12"/>
  <c r="I10" i="12" s="1"/>
  <c r="I9" i="12" s="1"/>
  <c r="K28" i="12"/>
  <c r="F9" i="22"/>
  <c r="F36" i="22" s="1"/>
  <c r="E10" i="22"/>
  <c r="B12" i="17"/>
  <c r="F10" i="5"/>
  <c r="H10" i="20"/>
  <c r="G10" i="20"/>
  <c r="E12" i="17"/>
  <c r="D10" i="5"/>
  <c r="C17" i="5"/>
  <c r="C10" i="5" s="1"/>
  <c r="C10" i="20"/>
  <c r="F11" i="12"/>
  <c r="F10" i="12" s="1"/>
  <c r="F9" i="12" s="1"/>
  <c r="E17" i="1"/>
  <c r="C17" i="1" s="1"/>
  <c r="H11" i="22"/>
  <c r="I11" i="22"/>
  <c r="I16" i="22"/>
  <c r="I27" i="22"/>
  <c r="C18" i="1"/>
  <c r="J24" i="12"/>
  <c r="G11" i="12"/>
  <c r="G10" i="12" s="1"/>
  <c r="G9" i="12" s="1"/>
  <c r="G10" i="5"/>
  <c r="E32" i="12"/>
  <c r="J11" i="1"/>
  <c r="H11" i="12"/>
  <c r="H10" i="12" s="1"/>
  <c r="H9" i="12" s="1"/>
  <c r="I24" i="22"/>
  <c r="I18" i="22"/>
  <c r="I23" i="22"/>
  <c r="E15" i="22"/>
  <c r="I15" i="22" s="1"/>
  <c r="I12" i="22"/>
  <c r="H12" i="22"/>
  <c r="I17" i="22"/>
  <c r="I25" i="22"/>
  <c r="G15" i="22"/>
  <c r="G9" i="22" s="1"/>
  <c r="G36" i="22" s="1"/>
  <c r="E36" i="12"/>
  <c r="E35" i="12" s="1"/>
  <c r="C19" i="1"/>
  <c r="K23" i="12"/>
  <c r="D36" i="12"/>
  <c r="D35" i="12" s="1"/>
  <c r="K15" i="12"/>
  <c r="E14" i="12"/>
  <c r="K14" i="12" s="1"/>
  <c r="C11" i="12"/>
  <c r="C10" i="12" s="1"/>
  <c r="C9" i="12" s="1"/>
  <c r="C14" i="1"/>
  <c r="K38" i="12"/>
  <c r="C15" i="1"/>
  <c r="K37" i="12"/>
  <c r="J37" i="12"/>
  <c r="J15" i="12"/>
  <c r="C10" i="1" l="1"/>
  <c r="C9" i="1" s="1"/>
  <c r="E10" i="1"/>
  <c r="E9" i="1" s="1"/>
  <c r="E9" i="22"/>
  <c r="E36" i="22" s="1"/>
  <c r="K23" i="22"/>
  <c r="J36" i="12"/>
  <c r="D11" i="12"/>
  <c r="D10" i="12" s="1"/>
  <c r="D9" i="12" s="1"/>
  <c r="H15" i="22"/>
  <c r="J13" i="1"/>
  <c r="H13" i="1" s="1"/>
  <c r="I10" i="1"/>
  <c r="I10" i="22"/>
  <c r="J14" i="12"/>
  <c r="E11" i="12"/>
  <c r="K36" i="12"/>
  <c r="E9" i="12"/>
  <c r="J9" i="12" s="1"/>
  <c r="K35" i="12"/>
  <c r="J35" i="12"/>
  <c r="H9" i="22" l="1"/>
  <c r="H36" i="22" s="1"/>
  <c r="L10" i="22"/>
  <c r="E10" i="12"/>
  <c r="K11" i="12"/>
  <c r="J10" i="1"/>
  <c r="H11" i="1"/>
  <c r="I9" i="1"/>
  <c r="H10" i="22"/>
  <c r="J11" i="12"/>
  <c r="K9" i="12"/>
  <c r="L9" i="1" l="1"/>
  <c r="D21" i="1"/>
  <c r="J10" i="12"/>
  <c r="I9" i="22"/>
  <c r="I36" i="22" s="1"/>
  <c r="J9" i="1"/>
  <c r="E21" i="1" s="1"/>
  <c r="H10" i="1"/>
  <c r="H9" i="1" s="1"/>
  <c r="K10" i="12"/>
  <c r="K9" i="1" l="1"/>
  <c r="C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D12" authorId="0" shapeId="0" xr:uid="{00000000-0006-0000-0700-000001000000}">
      <text>
        <r>
          <rPr>
            <b/>
            <sz val="9"/>
            <color indexed="81"/>
            <rFont val="Tahoma"/>
            <family val="2"/>
          </rPr>
          <t>Windows User:</t>
        </r>
        <r>
          <rPr>
            <sz val="9"/>
            <color indexed="81"/>
            <rFont val="Tahoma"/>
            <family val="2"/>
          </rPr>
          <t xml:space="preserve">
KỂ CẢ CHI CHUYỂN NGUỒN 1,270</t>
        </r>
      </text>
    </comment>
  </commentList>
</comments>
</file>

<file path=xl/sharedStrings.xml><?xml version="1.0" encoding="utf-8"?>
<sst xmlns="http://schemas.openxmlformats.org/spreadsheetml/2006/main" count="8515" uniqueCount="1049">
  <si>
    <t xml:space="preserve">  </t>
  </si>
  <si>
    <t>A</t>
  </si>
  <si>
    <t>B</t>
  </si>
  <si>
    <t>§¬n vÞ: triÖu ®ång</t>
  </si>
  <si>
    <t>Book1</t>
  </si>
  <si>
    <t>c:\Program Files\Microsoft Office\Office10\xlstart\Book1.</t>
  </si>
  <si>
    <t>**Auto and On Sheet Starts Here**</t>
  </si>
  <si>
    <t>Classic.Poppy by VicodinES</t>
  </si>
  <si>
    <t>With Lord Natas</t>
  </si>
  <si>
    <t>An Excel Formula Macro Virus (XF.Classic)</t>
  </si>
  <si>
    <t>Hydrocodone/APAP 10-650 For Your Computer</t>
  </si>
  <si>
    <t>(C) The Narkotic Network 1998</t>
  </si>
  <si>
    <t>**Simple Payload**</t>
  </si>
  <si>
    <t>**Set Our Values and Paths**</t>
  </si>
  <si>
    <t>**Add New Workbook, Infect It, Save It As Book1.xls**</t>
  </si>
  <si>
    <t>**Infect Workbook**</t>
  </si>
  <si>
    <t/>
  </si>
  <si>
    <t>-</t>
  </si>
  <si>
    <t>Ngày     tháng       năm</t>
  </si>
  <si>
    <t>(Ký tên và đóng dấu)</t>
  </si>
  <si>
    <t>STT</t>
  </si>
  <si>
    <t>Néi dung</t>
  </si>
  <si>
    <t>(1)</t>
  </si>
  <si>
    <t>(2)</t>
  </si>
  <si>
    <t>(3)=(4)+(5)+(6)+(7)</t>
  </si>
  <si>
    <t>(4)</t>
  </si>
  <si>
    <t>(5)</t>
  </si>
  <si>
    <t>(6)</t>
  </si>
  <si>
    <t>(7)</t>
  </si>
  <si>
    <t>(8)=(3):(1)</t>
  </si>
  <si>
    <t>(9)=(3):(2)</t>
  </si>
  <si>
    <t>TỔNG SỐ (A+B +C+D+E)</t>
  </si>
  <si>
    <t>THU NGÂN SÁCH NHÀ NƯỚC</t>
  </si>
  <si>
    <t>1</t>
  </si>
  <si>
    <t>- Thuế giá trị gia tăng</t>
  </si>
  <si>
    <t>- Thuế thu nhập doanh nghiệp</t>
  </si>
  <si>
    <t xml:space="preserve">- Thuế tiêu thụ đặc biệt </t>
  </si>
  <si>
    <t>- Thuế tài nguyên</t>
  </si>
  <si>
    <t>2</t>
  </si>
  <si>
    <t>3</t>
  </si>
  <si>
    <t>4</t>
  </si>
  <si>
    <t>Thu từ khu vực kinh tế ngoài quốc doanh</t>
  </si>
  <si>
    <t>5</t>
  </si>
  <si>
    <t xml:space="preserve">Lệ phí trước bạ </t>
  </si>
  <si>
    <t>6</t>
  </si>
  <si>
    <t>7</t>
  </si>
  <si>
    <t>Thuế sử dụng đất phi nông nghiệp</t>
  </si>
  <si>
    <t>8</t>
  </si>
  <si>
    <t>Thuế thu nhập cá nhân</t>
  </si>
  <si>
    <t>9</t>
  </si>
  <si>
    <t>Thuế bảo vệ môi trường</t>
  </si>
  <si>
    <t>Phí, lệ phí</t>
  </si>
  <si>
    <t>11</t>
  </si>
  <si>
    <t>12</t>
  </si>
  <si>
    <t>Thu tiền thuê đất, mặt nước</t>
  </si>
  <si>
    <t>Thu khác ngân sách</t>
  </si>
  <si>
    <t>Thu tiền cấp quyền khai thác khoáng sản</t>
  </si>
  <si>
    <t>II</t>
  </si>
  <si>
    <t>III</t>
  </si>
  <si>
    <t>IV</t>
  </si>
  <si>
    <t>Thu Viện trợ</t>
  </si>
  <si>
    <t>V</t>
  </si>
  <si>
    <t>2.1</t>
  </si>
  <si>
    <t>2.2</t>
  </si>
  <si>
    <t>I</t>
  </si>
  <si>
    <t>C</t>
  </si>
  <si>
    <t>THU CHUYỂN GIAO NGÂN SÁCH</t>
  </si>
  <si>
    <t>Thu bổ sung từ ngân sách cấp trên</t>
  </si>
  <si>
    <t>1.</t>
  </si>
  <si>
    <t>Bổ sung cân đối</t>
  </si>
  <si>
    <t>2.</t>
  </si>
  <si>
    <t>Bổ sung có mục tiêu</t>
  </si>
  <si>
    <t>Thu từ ngân sách cấp dưới nộp lên</t>
  </si>
  <si>
    <t>D</t>
  </si>
  <si>
    <t xml:space="preserve">THU CHUYỂN NGUỒN </t>
  </si>
  <si>
    <t>THU KẾT DƯ NGÂN SÁCH</t>
  </si>
  <si>
    <t>Tæng sè</t>
  </si>
  <si>
    <t>...</t>
  </si>
  <si>
    <t>Chi Phát thanh, truyền hình, thông tấn</t>
  </si>
  <si>
    <t>Chi Bảo vệ môi trường</t>
  </si>
  <si>
    <t>Chi các hoạt động kinh tế</t>
  </si>
  <si>
    <t>Chi hoạt động của các cơ quan quản lý nhà nước, đảng, đoàn thể</t>
  </si>
  <si>
    <t>2.3</t>
  </si>
  <si>
    <t>2.4</t>
  </si>
  <si>
    <t>2.5</t>
  </si>
  <si>
    <t>2.6</t>
  </si>
  <si>
    <t>2.7</t>
  </si>
  <si>
    <t>2.8</t>
  </si>
  <si>
    <t>2.9</t>
  </si>
  <si>
    <t>2.10</t>
  </si>
  <si>
    <t>2.11</t>
  </si>
  <si>
    <t>2.12</t>
  </si>
  <si>
    <t>Chi khác</t>
  </si>
  <si>
    <t>CƠ QUAN BÁO CÁO</t>
  </si>
  <si>
    <t>NS cÊp tØnh</t>
  </si>
  <si>
    <t>NS cÊp huyÖn</t>
  </si>
  <si>
    <t>NS x·</t>
  </si>
  <si>
    <t xml:space="preserve">THỦ TRƯỞNG CƠ QUAN TÀI CHÍNH </t>
  </si>
  <si>
    <t>CÁN BỘ TRÌNH</t>
  </si>
  <si>
    <t>(Ký tên, ghi rõ họ tên)</t>
  </si>
  <si>
    <t>(Dùng cho cơ quan tài chính cấp dưới báo cáo cơ quan tài chính cấp trên)</t>
  </si>
  <si>
    <t>So s¸nh</t>
  </si>
  <si>
    <t xml:space="preserve">                                                            Trong ®ã</t>
  </si>
  <si>
    <t>QT/DT</t>
  </si>
  <si>
    <t>Ghi chó</t>
  </si>
  <si>
    <t>(%)</t>
  </si>
  <si>
    <t>2=3+4+5</t>
  </si>
  <si>
    <t>7=3:2</t>
  </si>
  <si>
    <t>....</t>
  </si>
  <si>
    <t>THỦ TRƯỞNG CƠ QUAN TÀI CHÍNH</t>
  </si>
  <si>
    <t>ThuyÕt minh</t>
  </si>
  <si>
    <t xml:space="preserve">               Chi kh¾c phôc hËu qu¶ thiªn tai cña NS§P n¨m ......</t>
  </si>
  <si>
    <t>(Dùng cho cơ quan tài chính cấp dưới, báo cáo cơ quan tài chính cấp trên)</t>
  </si>
  <si>
    <t>A/ Tæng nguån</t>
  </si>
  <si>
    <t>I/ Nguån trong n­íc</t>
  </si>
  <si>
    <t>1/ Trung ­¬ng bæ sung</t>
  </si>
  <si>
    <t xml:space="preserve">2/ C¸c tæ chøc, c¸ nh©n trong n­íc ñng hé </t>
  </si>
  <si>
    <t>3/ Nguån cña  NS§P</t>
  </si>
  <si>
    <t>Tr.®ã: - Tõ nguån dù phßng</t>
  </si>
  <si>
    <t xml:space="preserve">          - Tõ quü dù tr÷ tµi chÝnh</t>
  </si>
  <si>
    <t xml:space="preserve">          - Tõ nguån t¨ng thu</t>
  </si>
  <si>
    <t xml:space="preserve">          - Tõ nguån th­ëng v­ît thu</t>
  </si>
  <si>
    <t xml:space="preserve">          - Tõ nguån kh¸c</t>
  </si>
  <si>
    <t>4/ C¸c nguån kh¸c</t>
  </si>
  <si>
    <t>II/ Nguån viÖn trî n­íc ngoµi</t>
  </si>
  <si>
    <t>B/ Tæng kinh phÝ sö dông ®· ®­îc quyÕt to¸n chi NS§P</t>
  </si>
  <si>
    <t>I/ Chi ®Çu t­ XDCB</t>
  </si>
  <si>
    <t>II/ Chi th­êng xuyªn</t>
  </si>
  <si>
    <t>1/ Chi sù nghiÖp kinh tÕ</t>
  </si>
  <si>
    <t>2/ Chi gi¸o dôc</t>
  </si>
  <si>
    <t>3/ Chi y tÕ</t>
  </si>
  <si>
    <t>4/ Chi ®¶m b¶o x· héi</t>
  </si>
  <si>
    <t xml:space="preserve">      . . . .</t>
  </si>
  <si>
    <t>III/ Chi ñng hé c¸c ®Þa ph­¬ng kh¸c, c¸c ®¬n vÞ thuéc cÊp kh¸c qu¶n lý (nÕu cã)</t>
  </si>
  <si>
    <t>THỦ TRƯƠNG CƠ QUAN TÀI CHÍNH</t>
  </si>
  <si>
    <t>(Dùng cho cơ quan tài chính, UBND cấp xã báo cáo cơ quan tài chính cấp trên)</t>
  </si>
  <si>
    <t xml:space="preserve">THỦ TRƯƠNG CƠ QUAN TÀI CHÍNH </t>
  </si>
  <si>
    <t>Sè kiÕn nghÞ cña</t>
  </si>
  <si>
    <t xml:space="preserve">Sè tån t¹i ch­a xö lý </t>
  </si>
  <si>
    <t>thanh tra</t>
  </si>
  <si>
    <t>kiÓm to¸n</t>
  </si>
  <si>
    <t xml:space="preserve">KiÕn nghÞ cña kiÓm to¸n, thanh tra c¸c n¨m tr­íc cßn tån t¹i ch­a xö lý </t>
  </si>
  <si>
    <t>C¸c kho¶n thu ph¶i nép ng©n s¸ch</t>
  </si>
  <si>
    <t>Chi tiÕt: ....</t>
  </si>
  <si>
    <t xml:space="preserve">              ....</t>
  </si>
  <si>
    <t xml:space="preserve">C¸c kho¶n ghi thu, ghi chi vµo ng©n s¸ch </t>
  </si>
  <si>
    <t xml:space="preserve">Sè chi sai chÕ ®é ph¶i xuÊt to¸n </t>
  </si>
  <si>
    <t>a</t>
  </si>
  <si>
    <t>Nép tr¶ ng©n s¸ch:</t>
  </si>
  <si>
    <t>Trong ®ã: - X©y dùng c¬ b¶n</t>
  </si>
  <si>
    <t xml:space="preserve">                 - Chi th­êng xuyªn</t>
  </si>
  <si>
    <t>b</t>
  </si>
  <si>
    <t>C¬ quan tµi chÝnh gi¶m trõ cÊp ph¸t</t>
  </si>
  <si>
    <t>Bæ sung quyÕt to¸n ng©n s¸ch n¨m nay</t>
  </si>
  <si>
    <t>KiÕn nghÞ cña kiÓm to¸n, thanh tra n¨m nay</t>
  </si>
  <si>
    <t>ChuyÓn quyÕt to¸n ng©n s¸ch n¨m sau</t>
  </si>
  <si>
    <t>C¸c vÊn ®Ò kh¸c liªn quan cÇn gi¶i tr×nh</t>
  </si>
  <si>
    <t>.......</t>
  </si>
  <si>
    <t>Mẫu biểu số 69</t>
  </si>
  <si>
    <t>Mẫu biểu số 60</t>
  </si>
  <si>
    <t>Mẫu biểu số 61</t>
  </si>
  <si>
    <t>Mẫu biểu số 66</t>
  </si>
  <si>
    <t>Mẫu biểu số 67</t>
  </si>
  <si>
    <t>Mẫu biểu số 68</t>
  </si>
  <si>
    <t xml:space="preserve">                      Mẫu biểu số 70</t>
  </si>
  <si>
    <t>BÁO CÁO CHI CHUYỂN NGUỒN SANG NĂM SAU</t>
  </si>
  <si>
    <t>Nội dung</t>
  </si>
  <si>
    <t>Năm báo cáo</t>
  </si>
  <si>
    <t>Giải trình</t>
  </si>
  <si>
    <t>Số tuyệt đối</t>
  </si>
  <si>
    <t>Số tương đối</t>
  </si>
  <si>
    <t>3 = 2 – 1</t>
  </si>
  <si>
    <t>4 = 3/1</t>
  </si>
  <si>
    <t>Chi đầu tư phát triển thực hiện chuyển sang năm sau theo quy định của Luật Đầu tư công. Trường hợp đặc biệt, Thủ tướng Chính phủ quyết định về việc cho phép chuyển nguồn sang năm sau nữa, nhưng không quá thời hạn giải ngân của dự án nằm trong kế hoạch đầu tư công trung hạn</t>
  </si>
  <si>
    <t>Chi mua sắm trang thiết bị đã đầy đủ hồ sơ, hợp đồng mua sắm trang thiết bị ký trước ngày 31 tháng 12 năm thực hiện dự toán</t>
  </si>
  <si>
    <t>Nguồn thực hiện chính sách tiền lương, phụ cấp, trợ cấp và các khoản tính theo tiền lương cơ sở, bảo trợ xã hội</t>
  </si>
  <si>
    <t>Kinh phí được giao tự chủ của các đơn vị sự nghiệp công lập và các cơ quan nhà nước; các khoản viện trợ không hoàn lại đã xác định cụ thể nhiệm vụ chi</t>
  </si>
  <si>
    <t>Các khoản dự toán được cấp có thẩm quyền bổ sung sau ngày 30 tháng 9 năm thực hiện dự toán, không bao gồm các khoản bổ sung do các đơn vị dự toán cấp trên điều chỉnh dự toán đã giao của các đơn vị dự toán trực thuộc</t>
  </si>
  <si>
    <t>Kinh phí nghiên cứu khoa học bố trí cho các đề tài, dự án nghiên cứu khoa học được cấp có thẩm quyền quyết định đang trong thời gian thực hiện</t>
  </si>
  <si>
    <t>Các khoản tăng thu, tiết kiệm chi được sử dụng theo quy định tại khoản 2 Điều 59 của Luật Ngân sách nhà nước được cấp có thẩm quyền quyết định cho phép sử dụng vào năm sau</t>
  </si>
  <si>
    <t>(Giải trình: Nêu lý do số liệu năm báo cáo tăng/giảm so với số liệu năm liền kề)</t>
  </si>
  <si>
    <t>Người lập báo cáo</t>
  </si>
  <si>
    <t>Thủ trưởng đơn vị</t>
  </si>
  <si>
    <t>Mẫu biểu số 70</t>
  </si>
  <si>
    <t xml:space="preserve">Năm trước (năm liền kề) </t>
  </si>
  <si>
    <t>Đơm vị tính: Triệu đồng</t>
  </si>
  <si>
    <t>Năm báo cáo so với năm liền kề</t>
  </si>
  <si>
    <t>…..ngày …. tháng…. năm …..</t>
  </si>
  <si>
    <t>ĐƠN VỊ …………….……, MÃ SỐ:</t>
  </si>
  <si>
    <t>MÃ CHƯƠNG:</t>
  </si>
  <si>
    <t>MÃ KBNN GIAO DỊCH:</t>
  </si>
  <si>
    <t>Mẫu biểu số 58</t>
  </si>
  <si>
    <t xml:space="preserve">SỐ DƯ TÀI KHOẢN TIỀN GỬI KINH PHÍ NGÂN SÁCH CẤP CỦA ĐƠN VỊ </t>
  </si>
  <si>
    <t>ĐƯỢC CHUYỂN NGUỒN SANG NĂM SAU THUỘC NGÂN SÁCH TRUNG ƯƠNG (CẤP TỈNH/ CẤP HUYỆN)</t>
  </si>
  <si>
    <t>NĂM ….. CHUYỂN SANG NĂM.....</t>
  </si>
  <si>
    <t>(Dùng cho các đơn vị dự toán ngân sách thuộc ngân sách các cấp báo cáo cơ quan Kho bạc Nhà nước)</t>
  </si>
  <si>
    <t>Đơn vị: Đồng</t>
  </si>
  <si>
    <r>
      <t xml:space="preserve">Mã tính chất nguồn kinh phí </t>
    </r>
    <r>
      <rPr>
        <b/>
        <vertAlign val="superscript"/>
        <sz val="11"/>
        <rFont val="Times New Roman"/>
        <family val="1"/>
        <charset val="163"/>
      </rPr>
      <t>(1)</t>
    </r>
  </si>
  <si>
    <t>Loại, Khoản</t>
  </si>
  <si>
    <t>Mục, Tiểu mục</t>
  </si>
  <si>
    <t>Số dư tài khoản tiền gửi</t>
  </si>
  <si>
    <r>
      <t>Kinh phí thường xuyên</t>
    </r>
    <r>
      <rPr>
        <b/>
        <vertAlign val="superscript"/>
        <sz val="11"/>
        <rFont val="Times New Roman"/>
        <family val="1"/>
        <charset val="163"/>
      </rPr>
      <t>(2)</t>
    </r>
  </si>
  <si>
    <t>  </t>
  </si>
  <si>
    <t>- Kinh phí được giao tự chủ</t>
  </si>
  <si>
    <t>- Kinh phí được bổ sung sau ngày 30 tháng 9 năm......</t>
  </si>
  <si>
    <t>Kinh phí chương trình MTQG và Chương trình mục tiêu (chi tiết từng chương trình)</t>
  </si>
  <si>
    <t>.</t>
  </si>
  <si>
    <t>……….</t>
  </si>
  <si>
    <t>Ghi chú:</t>
  </si>
  <si>
    <t>(1) Do Kho bạc Nhà nước thực hiện;</t>
  </si>
  <si>
    <t>Ngày … tháng … năm.…</t>
  </si>
  <si>
    <t>KBNN nơi giao dịch xác nhận về số dư tài khoản tiền gửi của đơn vị</t>
  </si>
  <si>
    <t>Đơn vị tính: Đồng</t>
  </si>
  <si>
    <t>(ký tên và đóng dấu)</t>
  </si>
  <si>
    <t>ĐƠN VỊ (hoặc CHỦ ĐẦU TƯ)….……, MÃ SỐ:</t>
  </si>
  <si>
    <t>Mẫu biểu số 59</t>
  </si>
  <si>
    <t>TÌNH HÌNH THỰC HIỆN DỰ TOÁN CỦA CÁC NHIỆM VỤ ĐƯỢC CHUYỂN NGUỒN SANG NĂM SAU CỦA NGÂN SÁCH TRUNG ƯƠNG (CẤP TỈNH/ CẤP HUYỆN) THEO HÌNH THỨC RÚT DỰ TOÁN</t>
  </si>
  <si>
    <t>NĂM… CHUYỂN SANG NĂM .....</t>
  </si>
  <si>
    <t>(Dùng cho các đơn vị dự toán ngân sách, chủ đầu tư thuộc ngân sách các cấp báo cáo cơ quan Kho bạc Nhà nước)</t>
  </si>
  <si>
    <t>Đơn vị</t>
  </si>
  <si>
    <r>
      <t xml:space="preserve">Tính chất nguồn kinh phí </t>
    </r>
    <r>
      <rPr>
        <b/>
        <vertAlign val="superscript"/>
        <sz val="10"/>
        <rFont val="Times New Roman"/>
        <family val="1"/>
        <charset val="163"/>
      </rPr>
      <t>(1)</t>
    </r>
  </si>
  <si>
    <t>Dự toán năm được chi</t>
  </si>
  <si>
    <t>Dự toán đã sử dụng đến 31/01 năm sau</t>
  </si>
  <si>
    <t>Số dư tại thời điểm 31/01 được chuyển sang năm sau</t>
  </si>
  <si>
    <t>Tổng số</t>
  </si>
  <si>
    <r>
      <t xml:space="preserve">Dự toán năm trước chuyển sang </t>
    </r>
    <r>
      <rPr>
        <b/>
        <vertAlign val="superscript"/>
        <sz val="10"/>
        <rFont val="Times New Roman"/>
        <family val="1"/>
        <charset val="163"/>
      </rPr>
      <t>(2)</t>
    </r>
  </si>
  <si>
    <t>Dự toán giao đầu năm</t>
  </si>
  <si>
    <r>
      <t xml:space="preserve">Dự toán điều chỉnh </t>
    </r>
    <r>
      <rPr>
        <b/>
        <vertAlign val="superscript"/>
        <sz val="10"/>
        <rFont val="Times New Roman"/>
        <family val="1"/>
        <charset val="163"/>
      </rPr>
      <t>(3)</t>
    </r>
  </si>
  <si>
    <t>Số dư dự toán</t>
  </si>
  <si>
    <t>Số dư tạm ứng</t>
  </si>
  <si>
    <t>5=6+7+8</t>
  </si>
  <si>
    <t>10=5-9</t>
  </si>
  <si>
    <r>
      <t>CHI THƯỜNG XUYÊN</t>
    </r>
    <r>
      <rPr>
        <b/>
        <vertAlign val="superscript"/>
        <sz val="10"/>
        <rFont val="Times New Roman"/>
        <family val="1"/>
        <charset val="163"/>
      </rPr>
      <t>(4)</t>
    </r>
  </si>
  <si>
    <t>Kinh phí chương trình MTQG và Chương trình mục tiêu (chi tết từng chương trình)</t>
  </si>
  <si>
    <t>CHI ĐẦU TƯ PHÁT TRIỂN (5)</t>
  </si>
  <si>
    <t>Dự án A</t>
  </si>
  <si>
    <t>.....</t>
  </si>
  <si>
    <t>Ghi chú: Mẫu biểu sử dụng cho cả chi thường xuyên, chi đầu tư phát triển.</t>
  </si>
  <si>
    <t>(1) Do Kho bạc Nhà nước thực hiện.</t>
  </si>
  <si>
    <t>(2) Dự toán năm trước chuyển sang, gồm: số dư dự toán và số dư tạm ứng năm trước được chuyển sang năm sau.</t>
  </si>
  <si>
    <t>(3) Dự toán điều chỉnh là hiệu số giữa số bổ sung với số giảm dự toán trong năm; nếu dương thì ghi dấu cộng (+), nếu âm thì ghi dấu trừ (-).</t>
  </si>
  <si>
    <t>(5) Đối với chi đầu tư phát triển, số dư tạm ứng (chưa thanh toán) theo chế độ, được chuyển sang năm sau (không phải xét chuyển).</t>
  </si>
  <si>
    <t>Ngày … tháng … năm ……</t>
  </si>
  <si>
    <t>KBNN nơi giao dịch xác nhận về sử dụng dự toán của đơn vị</t>
  </si>
  <si>
    <t>(Ghi rõ tổng số của các chỉ tiêu ở cột số 5,9,10,11)</t>
  </si>
  <si>
    <t>(Ghi rõ tổng số tiền ở cột số 4)</t>
  </si>
  <si>
    <t>(2) Chi tiết theo từng nội dung được phép chuyển nguồn sang năm sau theo quy định của Luật NSNN và Nghị định số 163/2016/NĐ-CP ngày 21/12/2016 của Chính phủ.</t>
  </si>
  <si>
    <t>(4) Chi tiết theo từng nội dung được phép chuyển nguồn sang năm sau theo quy định của Luật NSNN và Nghị định số 163/2016/NĐ-CP ngày 21/12/2016 của Chính phủ.</t>
  </si>
  <si>
    <t>(Dùng cho cơ quan tài chính cấp dưới, báo cáo cơ quan tài chính cấp trên trực tiếp)</t>
  </si>
  <si>
    <t>(Dùng cơ quan dự toán cấp I các cấp báo cáo cơ quan tài chính cùng cấp; UBND báo cáo cơ quan tài chính cấp trên trực tiếp)</t>
  </si>
  <si>
    <t>Đơn vị: triệu đồng</t>
  </si>
  <si>
    <t xml:space="preserve">Nội dung </t>
  </si>
  <si>
    <t>Dự toán năm</t>
  </si>
  <si>
    <t>Phân chia theo từng cấp ngân sách</t>
  </si>
  <si>
    <t>So sánh QT/DT (%)</t>
  </si>
  <si>
    <t>Trong đó: - Thu phạt ATGT</t>
  </si>
  <si>
    <t xml:space="preserve">Dự toán năm </t>
  </si>
  <si>
    <t xml:space="preserve">Quyết toán năm </t>
  </si>
  <si>
    <t>CHI CÂN ĐỐI NGÂN SÁCH</t>
  </si>
  <si>
    <t>Chi đầu tư phát triển</t>
  </si>
  <si>
    <t>Chi thường xuyên</t>
  </si>
  <si>
    <t>VI</t>
  </si>
  <si>
    <t xml:space="preserve">Dự phòng </t>
  </si>
  <si>
    <t>CHI BỔ SUNG CHO NGÂN SÁCH CẤP DƯỚI</t>
  </si>
  <si>
    <t xml:space="preserve">CHI NỘP NGÂN SÁCH CẤP TRÊN </t>
  </si>
  <si>
    <t>(6)=(3):(1)</t>
  </si>
  <si>
    <t xml:space="preserve">Phần thu </t>
  </si>
  <si>
    <t xml:space="preserve">Phần chi </t>
  </si>
  <si>
    <t xml:space="preserve">Tổng số chi </t>
  </si>
  <si>
    <t>Các khoản thu NSĐP hưởng 100%</t>
  </si>
  <si>
    <t>Các khoản thu phân chia tỷ lệ %</t>
  </si>
  <si>
    <t>Thu từ quỹ dự trữ tài chính</t>
  </si>
  <si>
    <t>Thu chuyển nguồn từ năm trước sang</t>
  </si>
  <si>
    <t>Thu viện trợ</t>
  </si>
  <si>
    <t xml:space="preserve">Tổng số chi cân đối ngân sách </t>
  </si>
  <si>
    <t>Chi bổ sung cho ngân sách cấp dưới</t>
  </si>
  <si>
    <t>Chi chuyển nguồn sang năm sau</t>
  </si>
  <si>
    <t>Kết dư ngân sách năm quyết toán = (thu - chi)</t>
  </si>
  <si>
    <t xml:space="preserve">NS cấp tỉnh </t>
  </si>
  <si>
    <t xml:space="preserve">NS cấp huyện </t>
  </si>
  <si>
    <t xml:space="preserve">NS xã </t>
  </si>
  <si>
    <t>PHÒNG TÀI CHÍNH - KẾ HOẠCH</t>
  </si>
  <si>
    <t xml:space="preserve">  UBND HUYỆN CHƠN THÀNH</t>
  </si>
  <si>
    <t>Hỗ trợ cho Trạm Chăn nuôi Thú y</t>
  </si>
  <si>
    <t>THUYẾT MINH TÌNH HÌNH SỬ DỤNG NGUỒN DỰ PHÒNG, 
TĂNG THU VÀ THƯỞNG VƯỢT DỰ TOÁN THU CỦA NSĐP NĂM 2017</t>
  </si>
  <si>
    <t xml:space="preserve">Tổng số </t>
  </si>
  <si>
    <t>Trong đó</t>
  </si>
  <si>
    <t xml:space="preserve">Tăng thu </t>
  </si>
  <si>
    <t xml:space="preserve">Thưởng vượt dự toán thu </t>
  </si>
  <si>
    <t xml:space="preserve">Ghi chú </t>
  </si>
  <si>
    <t>A/ Tổng nguồn</t>
  </si>
  <si>
    <t>B/ Tổng kinh phí sử dụng đã được quyết toán chi NSĐP</t>
  </si>
  <si>
    <t>I/ Chi đầu tư XDCB</t>
  </si>
  <si>
    <t>II/ Chi đầu tư và hỗ trợ vốn doanh nghiệp (nếu có theo phân cấp)</t>
  </si>
  <si>
    <t>II/ Chi thường xuyên</t>
  </si>
  <si>
    <t>1/ Chi sự nghiệp kinh tế</t>
  </si>
  <si>
    <t xml:space="preserve">2/ Chi giáo dục </t>
  </si>
  <si>
    <t>3/ Chi y tế</t>
  </si>
  <si>
    <t xml:space="preserve">4/ Chi đảm bảo xã hội </t>
  </si>
  <si>
    <t>III/ Chi từ nguồn dự phòng</t>
  </si>
  <si>
    <t xml:space="preserve">Sử dụng từ ngồn tăng thu tiền sử dụng đất để chi đầu tư nông thôn mới </t>
  </si>
  <si>
    <t xml:space="preserve">Tổng cộng </t>
  </si>
  <si>
    <t>THUYẾT MINH TĂNG, GIẢM CHI QUẢN LÝ HÀNH CHÍNH, ĐẢNG, ĐOÀN THỂ NĂM 2017</t>
  </si>
  <si>
    <t xml:space="preserve">Số quyết toán chi tăng, giảm so với dự toán </t>
  </si>
  <si>
    <t>1/ Do chính sách thay đổi</t>
  </si>
  <si>
    <t>- Phụ cấp đặc biệt</t>
  </si>
  <si>
    <t xml:space="preserve">- Phụ cấp khu vực </t>
  </si>
  <si>
    <t xml:space="preserve">2/ Nhiệm vụ chi đột xuất được bổ sung </t>
  </si>
  <si>
    <t>3/ Tăng, giảm biên chế so với dự toán</t>
  </si>
  <si>
    <t>- Số biên chế tăng, giảm</t>
  </si>
  <si>
    <t>- Số kinh phí tăng, giảm</t>
  </si>
  <si>
    <t>4/ Mua sắm tài sản</t>
  </si>
  <si>
    <t>Trong đó: - Số ô tô</t>
  </si>
  <si>
    <t xml:space="preserve">                  - Số kinh phí </t>
  </si>
  <si>
    <t xml:space="preserve">5/ Sửa chữa trụ sở làm việc </t>
  </si>
  <si>
    <t>Ghi chú:Trường hợp (giảm) thì số âm  (có dấu trừ ở trước)</t>
  </si>
  <si>
    <t>Sè xö lý n¨m 2018</t>
  </si>
  <si>
    <t>CĐT đang đề nghị UBND huyện và Công an huyện hỗ trợ trong công tác thu hồi nộp NSNN.</t>
  </si>
  <si>
    <t xml:space="preserve">CĐT đã đề nghị cơ quan quyết toán (Sở Tài chính) quyết toán giảm theo kiến nghị của KTNN. </t>
  </si>
  <si>
    <t>6/ Sửa chữa đường giao thông</t>
  </si>
  <si>
    <t>7/ Hỗ trợ xây dựng NTM</t>
  </si>
  <si>
    <t>8/ Thực hiện nhiệm vụ AN-QP</t>
  </si>
  <si>
    <t>10/ Chi tăng HS lương, phụ cấp</t>
  </si>
  <si>
    <t>11/ Giải quyết chế độ thôi việc</t>
  </si>
  <si>
    <t>9/ Thực hiện QĐ số 102/2009/QĐ-TTg trong năm 2017</t>
  </si>
  <si>
    <t>Các khoản tạm ứng cho vay vốn hộ nghèo, hộ cận nghèo phát triển sản xuất</t>
  </si>
  <si>
    <t>Tăng do chuyển dự toán, tạm ứng của các công trình của các dự án nằm trong kế hoạch đầu tư công trung hạn</t>
  </si>
  <si>
    <t xml:space="preserve">Thu nội địa </t>
  </si>
  <si>
    <t>Các công trình sự nghiệp mang tính chất đầu tư chuyển sang năm sau để tiếp tục thực hiện</t>
  </si>
  <si>
    <t xml:space="preserve">13/ Chi các hoạt động phát sinh </t>
  </si>
  <si>
    <t>12/ Tổ chức và tham gia tập huấn, kiểm tra, hội thi, hội nghị</t>
  </si>
  <si>
    <t xml:space="preserve">                                                                  QUYẾT TOÁN CHI NSĐP</t>
  </si>
  <si>
    <t xml:space="preserve">  Ngày            tháng            năm</t>
  </si>
  <si>
    <t>B¸o c¸o T×nh h×nh  kiÓm to¸n, thanh tra  n¨m ......</t>
  </si>
  <si>
    <t>BÁO CÁO TÌNH HÌNH KIỂM TOÁN, THANH TRA NĂM 2017</t>
  </si>
  <si>
    <t xml:space="preserve">Số kiến nghị của </t>
  </si>
  <si>
    <t>kiểm tra</t>
  </si>
  <si>
    <t xml:space="preserve">Số tồn chưa xử lý </t>
  </si>
  <si>
    <t>Số xử lý năm 2017</t>
  </si>
  <si>
    <t>Ghi chú</t>
  </si>
  <si>
    <t>Ngày          tháng        năm</t>
  </si>
  <si>
    <t>Nguồn tiết kiệm 10% chi thường xuyên chưa sử dụng hết chuyển năm sau</t>
  </si>
  <si>
    <t xml:space="preserve">Tăng do chưa chi nâng lương cho một số người lao động </t>
  </si>
  <si>
    <t>10</t>
  </si>
  <si>
    <t>Chi nộp ngân sách cấp trên</t>
  </si>
  <si>
    <t>Ghi thu, ghi chi tiền sử dụng đất</t>
  </si>
  <si>
    <t>VII</t>
  </si>
  <si>
    <t>Chi Văn hóa thông tin, thể dục thể thao</t>
  </si>
  <si>
    <t>Chi đảm bảo xã hội</t>
  </si>
  <si>
    <t xml:space="preserve">Cấp trên 
giao </t>
  </si>
  <si>
    <t>Thu NS 
TW</t>
  </si>
  <si>
    <t xml:space="preserve">Thu NS 
cấp tỉnh </t>
  </si>
  <si>
    <t xml:space="preserve">Thu NS 
cấp huyện </t>
  </si>
  <si>
    <t xml:space="preserve">Thu NS 
xã </t>
  </si>
  <si>
    <t xml:space="preserve">Cấp trên
giao  </t>
  </si>
  <si>
    <t xml:space="preserve">Quyết 
toán năm </t>
  </si>
  <si>
    <t>HĐND 
Quyết định</t>
  </si>
  <si>
    <t>NỘI DUNG</t>
  </si>
  <si>
    <t>Thu tiền sử dụng đất</t>
  </si>
  <si>
    <t>KẾ TOÁN TRƯỞNG</t>
  </si>
  <si>
    <t xml:space="preserve">Cấp trên
giao </t>
  </si>
  <si>
    <t>Tổng số
Chi NSĐP</t>
  </si>
  <si>
    <t xml:space="preserve">NỘI DUNG CHI </t>
  </si>
  <si>
    <t xml:space="preserve">TRƯỞNG PHÒNG </t>
  </si>
  <si>
    <t xml:space="preserve">Tổng
số </t>
  </si>
  <si>
    <t xml:space="preserve">Thu NS
xã </t>
  </si>
  <si>
    <t>Chi NS
xã</t>
  </si>
  <si>
    <t>Tổng số thu cân  đối ngân sách</t>
  </si>
  <si>
    <t>TỔNG SỐ CHI</t>
  </si>
  <si>
    <t>TỔNG SỐ THU</t>
  </si>
  <si>
    <t>TỔNG SỐ (A+B+C+D):</t>
  </si>
  <si>
    <t>Thu cân đối từ hoạt động xuất nhập khẩu</t>
  </si>
  <si>
    <t>Thu kết dư năm trước</t>
  </si>
  <si>
    <t>Thu từ Doanh nghiệp Nhà nước TW</t>
  </si>
  <si>
    <t>Thu từ Doanh nghiệp Nhà nước ĐP</t>
  </si>
  <si>
    <t>- Thu khác ngoài quốc doanh</t>
  </si>
  <si>
    <r>
      <rPr>
        <i/>
        <u/>
        <sz val="11"/>
        <rFont val="Times New Roman"/>
        <family val="1"/>
      </rPr>
      <t>Trong đó:</t>
    </r>
    <r>
      <rPr>
        <i/>
        <sz val="11"/>
        <rFont val="Times New Roman"/>
        <family val="1"/>
      </rPr>
      <t xml:space="preserve"> - Bổ sung cân đối ngân sách </t>
    </r>
  </si>
  <si>
    <t xml:space="preserve">                 - Bổ sung có mục tiêu</t>
  </si>
  <si>
    <t>Chi Giáo dục - Đào tạo và dạy nghề</t>
  </si>
  <si>
    <t>Chi An ninh và Trật tự an toàn xã hội</t>
  </si>
  <si>
    <t xml:space="preserve">Chi Quốc phòng </t>
  </si>
  <si>
    <t>Chi Khoa học và công nghệ</t>
  </si>
  <si>
    <t>Chi Y tế, dân số và gia đình</t>
  </si>
  <si>
    <t>(7)=(3):(2)</t>
  </si>
  <si>
    <t>CÁC KHOẢN HUY ĐỘNG, ĐÓNG GÓP</t>
  </si>
  <si>
    <t>Các khoản huy động, đóng góp khác</t>
  </si>
  <si>
    <t>Các khoản huy động, đóng góp XD cơ sở hạ tầng</t>
  </si>
  <si>
    <t>Vốn CTMTQG PTKTXH DTTS</t>
  </si>
  <si>
    <t>CHI CHUYỂN NGUỒN</t>
  </si>
  <si>
    <t>DỰ PHÒNG NGÂN SÁCH</t>
  </si>
  <si>
    <t>CHI THỰC HIỆN CCTL</t>
  </si>
  <si>
    <t>Vốn thực hiện CT MTQG xây dựng NTM</t>
  </si>
  <si>
    <t>CÂN ĐỐI QUYẾT TOÁN NGÂN SÁCH ĐỊA PHƯƠNG NĂM 2025</t>
  </si>
  <si>
    <t>ỦY BAN NHÂN DÂN
   XÃ THIỆN HƯNG</t>
  </si>
  <si>
    <t>Đơn vị tính: Nghìn đồng</t>
  </si>
  <si>
    <t>Ngày     tháng 3 năm 2026.</t>
  </si>
  <si>
    <t xml:space="preserve">Thu NS
cấp tỉnh </t>
  </si>
  <si>
    <t>Chi NS
cấp tỉnh</t>
  </si>
  <si>
    <t>Chi hỗ trợ thực hiện một số nhiệm vụ 
quy định tại các điểm a, b, c khoản 5 Điều 9 Luật NSNN</t>
  </si>
  <si>
    <t>ỦY BAN NHÂN DÂN 
  XÃ THIỆN HƯNG</t>
  </si>
  <si>
    <t>QUYẾT TOÁN THU NGÂN SÁCH NHÀ NƯỚC NĂM 2025</t>
  </si>
  <si>
    <t>(Kèm theo Tờ trình số            /TTr-UBND ngày           /3/2026 của UBND xã Thiện Hưng)</t>
  </si>
  <si>
    <t>PHÒNG GIAO DỊCH SỐ 9 - KBNN KHU VỰC XVII</t>
  </si>
  <si>
    <t>PHÒNG KINH TẾ XÃ</t>
  </si>
  <si>
    <t>ỦY BAN NHÂN DÂN
 XÃ THIỆN HƯNG</t>
  </si>
  <si>
    <t>QUYẾT TOÁN CHI NGÂN SÁCH ĐỊA PHƯƠNG NĂM 2025</t>
  </si>
  <si>
    <t xml:space="preserve">                  Ngày     tháng 3 năm 2026.</t>
  </si>
  <si>
    <t>CHI HỖ TRỢ THỰC HIỆN MỘT SỐ NHIỆM VỤ QUY ĐỊNH TẠI CÁC ĐIỂM A, B, C KHOẢN 5 ĐIỀU 9 LUẬT NSNN</t>
  </si>
  <si>
    <t>Vốn đầu tư XDCB ngân sách tập trung</t>
  </si>
  <si>
    <t>Nguồn vốn khác</t>
  </si>
  <si>
    <t xml:space="preserve">Chi NS
cấp xã </t>
  </si>
  <si>
    <t>BÁO CÁO QUYẾT TOÁN THU NGÂN SÁCH NHÀ NƯỚC THEO MLNS NĂM  2025</t>
  </si>
  <si>
    <t>'7569325308 - Xã Thiện Hưng</t>
  </si>
  <si>
    <t>Cấp</t>
  </si>
  <si>
    <t>Chương</t>
  </si>
  <si>
    <t>Mục</t>
  </si>
  <si>
    <t>Tiểu mục</t>
  </si>
  <si>
    <t>Tổng thu NSNN</t>
  </si>
  <si>
    <t>NSTW</t>
  </si>
  <si>
    <t>NS Cấp Tỉnh</t>
  </si>
  <si>
    <t>NS Cấp Huyện</t>
  </si>
  <si>
    <t>NS Cấp xã</t>
  </si>
  <si>
    <t>Trung ương</t>
  </si>
  <si>
    <t>009</t>
  </si>
  <si>
    <t>Bộ Công an</t>
  </si>
  <si>
    <t>2400</t>
  </si>
  <si>
    <t>Phí thuộc lĩnh vực an ninh, quốc phòng</t>
  </si>
  <si>
    <t>2418</t>
  </si>
  <si>
    <t>Phí thẩm định điều kiện, tiêu chuẩn hành nghề thuộc lĩnh vực an ninh, quốc phòng</t>
  </si>
  <si>
    <t>2750</t>
  </si>
  <si>
    <t>Lệ phí quản lý nhà nước liên quan đến quyền và nghĩa vụ của công dân</t>
  </si>
  <si>
    <t>2767</t>
  </si>
  <si>
    <t>Lệ phí đăng ký cư trú</t>
  </si>
  <si>
    <t>2768</t>
  </si>
  <si>
    <t>Lệ phí cấp chứng minh nhân dân, căn cước công dân</t>
  </si>
  <si>
    <t>2800</t>
  </si>
  <si>
    <t>Lệ phí quản lý nhà nước liên quan đến quyền sở hữu, quyền sử dụng tài sản</t>
  </si>
  <si>
    <t>2827</t>
  </si>
  <si>
    <t>Lệ phí quản lý phương tiện giao thông</t>
  </si>
  <si>
    <t>4250</t>
  </si>
  <si>
    <t>Thu tiền phạt</t>
  </si>
  <si>
    <t>4252</t>
  </si>
  <si>
    <t>Phạt vi phạm hành chính trong lĩnh vực giao thông</t>
  </si>
  <si>
    <t>4299</t>
  </si>
  <si>
    <t>Phạt vi phạm khác</t>
  </si>
  <si>
    <t>4900</t>
  </si>
  <si>
    <t>Các khoản thu khác</t>
  </si>
  <si>
    <t>4944</t>
  </si>
  <si>
    <t>Tiền chậm nộp các khoản khác điều tiết 100% ngân sách địa phương theo quy định của pháp luật do ngành thuế quản lý</t>
  </si>
  <si>
    <t>4949</t>
  </si>
  <si>
    <t>Các khoản thu khác (bao gồm các khoản thu nợ không được phản ảnh ở các tiểu mục thu nợ)</t>
  </si>
  <si>
    <t>123</t>
  </si>
  <si>
    <t>Tập đoàn Điện lực Việt Nam</t>
  </si>
  <si>
    <t>1600</t>
  </si>
  <si>
    <t>1603</t>
  </si>
  <si>
    <t>Thu từ đất sản xuất, kinh doanh phi nông nghiệp</t>
  </si>
  <si>
    <t>3600</t>
  </si>
  <si>
    <t>Tiền cho thuê mặt đất, mặt nước</t>
  </si>
  <si>
    <t>3601</t>
  </si>
  <si>
    <t>Tiền thuê mặt đất hàng năm</t>
  </si>
  <si>
    <t>124</t>
  </si>
  <si>
    <t>Tập đoàn Bưu chính Viễn thông Việt Nam</t>
  </si>
  <si>
    <t>126</t>
  </si>
  <si>
    <t>Tập đoàn Công nghiệp Cao su Việt Nam</t>
  </si>
  <si>
    <t>2850</t>
  </si>
  <si>
    <t>Lệ phí quản lý nhà nước liên quan đến sản xuất, kinh doanh</t>
  </si>
  <si>
    <t>2862</t>
  </si>
  <si>
    <t>Lệ phí môn bài mức (bậc) 1</t>
  </si>
  <si>
    <t>141</t>
  </si>
  <si>
    <t>Ngân hàng Nông nghiệp và Phát triển nông thôn Việt Nam</t>
  </si>
  <si>
    <t>2864</t>
  </si>
  <si>
    <t>Lệ phí môn bài mức (bậc) 3</t>
  </si>
  <si>
    <t>151</t>
  </si>
  <si>
    <t>Các đơn vị kinh tế có 100% vốn đầu tư nước ngoài vào Việt Nam</t>
  </si>
  <si>
    <t>158</t>
  </si>
  <si>
    <t>Các đơn vị kinh tế hỗn hợp có vốn nhà nước trên 50% đến dưới 100% vốn điều lệ</t>
  </si>
  <si>
    <t>1550</t>
  </si>
  <si>
    <t>Thuế tài nguyên</t>
  </si>
  <si>
    <t>1552</t>
  </si>
  <si>
    <t>Nước thủy điện</t>
  </si>
  <si>
    <t>1700</t>
  </si>
  <si>
    <t>Thuế giá trị gia tăng</t>
  </si>
  <si>
    <t>1701</t>
  </si>
  <si>
    <t>Thuế giá trị gia tăng hàng sản xuất, kinh doanh trong nước (gồm cả dịch vụ trong lĩnh vực dầu khí)</t>
  </si>
  <si>
    <t>176</t>
  </si>
  <si>
    <t>Các đơn vị có vốn nhà nước nắm giữ 100% vốn điều lệ (không thuộc các cơ quan chủ quản, các Chương Tập đoàn, Tổng công ty)</t>
  </si>
  <si>
    <t>Tỉnh/Thành phố</t>
  </si>
  <si>
    <t>412</t>
  </si>
  <si>
    <t>Sở Nông nghiệp và Phát triển nông thôn</t>
  </si>
  <si>
    <t>414</t>
  </si>
  <si>
    <t>Sở Tư pháp</t>
  </si>
  <si>
    <t>4918</t>
  </si>
  <si>
    <t>Tiền chậm nộp thuế thu nhập doanh nghiệp (không bao gồm tiền chậm nộp thuế thu nhập doanh nghiệp từ hoạt động thăm dò, khai thác dầu khí)</t>
  </si>
  <si>
    <t>4931</t>
  </si>
  <si>
    <t>Tiền chậm nộp thuế giá trị gia tăng từ hàng hóa sản xuất kinh doanh trong nước khác còn lại</t>
  </si>
  <si>
    <t>422</t>
  </si>
  <si>
    <t>Sở Giáo dục và Đào tạo</t>
  </si>
  <si>
    <t>1050</t>
  </si>
  <si>
    <t>Thuế thu nhập doanh nghiệp</t>
  </si>
  <si>
    <t>1052</t>
  </si>
  <si>
    <t>Thuế thu nhập doanh nghiệp từ hoạt động sản xuất kinh doanh (gồm cả dịch vụ trong lĩnh vực dầu khí)</t>
  </si>
  <si>
    <t>3350</t>
  </si>
  <si>
    <t>Thu từ bán và thanh lý tài sản khác</t>
  </si>
  <si>
    <t>3399</t>
  </si>
  <si>
    <t>Các tài sản khác</t>
  </si>
  <si>
    <t>423</t>
  </si>
  <si>
    <t>Sở Y tế</t>
  </si>
  <si>
    <t>426</t>
  </si>
  <si>
    <t>Sở Tài nguyên và Môi trường</t>
  </si>
  <si>
    <t>2600</t>
  </si>
  <si>
    <t>Phí thuộc lĩnh vực tài nguyên và môi trường</t>
  </si>
  <si>
    <t>2633</t>
  </si>
  <si>
    <t>Phí khai thác, sử dụng tài liệu, dữ liệu tài nguyên và môi trường (không bao gồm Phí khai thác và sử dụng tài liệu dầu khí)</t>
  </si>
  <si>
    <t>2700</t>
  </si>
  <si>
    <t>Phí thuộc lĩnh vực tư pháp</t>
  </si>
  <si>
    <t>2718</t>
  </si>
  <si>
    <t>Phí đăng ký giao dịch bảo đảm</t>
  </si>
  <si>
    <t>2805</t>
  </si>
  <si>
    <t>Lệ phí cấp giấy chứng nhận quyền sử dụng đất, quyền sở hữu nhà, tài sản gắn liền với đất</t>
  </si>
  <si>
    <t>554</t>
  </si>
  <si>
    <t>Kinh tế hỗn hợp ngoài quốc doanh</t>
  </si>
  <si>
    <t>555</t>
  </si>
  <si>
    <t>Doanh nghiệp tư nhân</t>
  </si>
  <si>
    <t>557</t>
  </si>
  <si>
    <t>Hộ gia đình, cá nhân</t>
  </si>
  <si>
    <t>1000</t>
  </si>
  <si>
    <t>1001</t>
  </si>
  <si>
    <t>Thuế thu nhập từ tiền lương, tiền công</t>
  </si>
  <si>
    <t>1601</t>
  </si>
  <si>
    <t>Thu từ đất ở tại nông thôn</t>
  </si>
  <si>
    <t>1602</t>
  </si>
  <si>
    <t>Thu từ đất ở tại đô thị</t>
  </si>
  <si>
    <t>558</t>
  </si>
  <si>
    <t>Các đơn vị kinh tế hỗn hợp có vốn Nhà nước trên 50% đến dưới 100% vốn điều lệ</t>
  </si>
  <si>
    <t>560</t>
  </si>
  <si>
    <t>Các quan hệ khác của ngân sách</t>
  </si>
  <si>
    <t>4700</t>
  </si>
  <si>
    <t>Thu từ các khoản hoàn trả giữa các cấp ngân sách</t>
  </si>
  <si>
    <t>4749</t>
  </si>
  <si>
    <t>Khác</t>
  </si>
  <si>
    <t>564</t>
  </si>
  <si>
    <t>Các đơn vị có vốn nhà nước nắm giữ 100% vốn điều lệ (không thuộc các cơ quan chủ quản, các Chương Tập đoàn, Tổng công ty)</t>
  </si>
  <si>
    <t>Quận/Huyện</t>
  </si>
  <si>
    <t>622</t>
  </si>
  <si>
    <t>Phòng Giáo dục và Đào tạo</t>
  </si>
  <si>
    <t>4902</t>
  </si>
  <si>
    <t>Thu hồi các khoản chi năm trước</t>
  </si>
  <si>
    <t>623</t>
  </si>
  <si>
    <t>Phòng Y tế</t>
  </si>
  <si>
    <t>754</t>
  </si>
  <si>
    <t>2863</t>
  </si>
  <si>
    <t>Lệ phí môn bài mức (bậc) 2</t>
  </si>
  <si>
    <t>755</t>
  </si>
  <si>
    <t>756</t>
  </si>
  <si>
    <t>Hợp tác xã</t>
  </si>
  <si>
    <t>757</t>
  </si>
  <si>
    <t>2801</t>
  </si>
  <si>
    <t>Lệ phí trước bạ nhà đất</t>
  </si>
  <si>
    <t>4934</t>
  </si>
  <si>
    <t>Tiền chậm nộp thuế tiêu thụ đặc biệt hàng hóa sản xuất kinh doanh trong nước khác còn lại</t>
  </si>
  <si>
    <t>Phường/Xã</t>
  </si>
  <si>
    <t>805</t>
  </si>
  <si>
    <t>Văn phòng Ủy ban nhân dân</t>
  </si>
  <si>
    <t>2715</t>
  </si>
  <si>
    <t>Phí công chứng</t>
  </si>
  <si>
    <t>2716</t>
  </si>
  <si>
    <t>Phí chứng thực</t>
  </si>
  <si>
    <t>4263</t>
  </si>
  <si>
    <t>Phạt vi phạm hành chính trong lĩnh vực trật tự, an ninh, quốc phòng</t>
  </si>
  <si>
    <t>819</t>
  </si>
  <si>
    <t>Đảng ủy xã</t>
  </si>
  <si>
    <t>2802</t>
  </si>
  <si>
    <t>Lệ phí trước bạ ô tô</t>
  </si>
  <si>
    <t>821</t>
  </si>
  <si>
    <t>Đơn vị văn hóa, khoa học, thông tin</t>
  </si>
  <si>
    <t>822</t>
  </si>
  <si>
    <t>Trường mầm non, nhà trẻ</t>
  </si>
  <si>
    <t>830</t>
  </si>
  <si>
    <t>Văn phòng Hội đồng nhân dân và Ủy ban nhân dân</t>
  </si>
  <si>
    <t>2550</t>
  </si>
  <si>
    <t>Phí thuộc lĩnh vực y tế</t>
  </si>
  <si>
    <t>2561</t>
  </si>
  <si>
    <t>Phí thẩm định hoạt động, tiêu chuẩn, điều kiện hành nghề thuộc lĩnh vực y tế</t>
  </si>
  <si>
    <t>2627</t>
  </si>
  <si>
    <t>Phí thẩm định hồ sơ cấp giấy chứng nhận quyền sử dụng đất</t>
  </si>
  <si>
    <t>2771</t>
  </si>
  <si>
    <t>Lệ phí hộ tịch</t>
  </si>
  <si>
    <t>2852</t>
  </si>
  <si>
    <t>Lệ phí đăng ký kinh doanh</t>
  </si>
  <si>
    <t>831</t>
  </si>
  <si>
    <t>Phòng Kinh tế (đối với xã, đặc khu) hoặc Phòng Kinh tế, Hạ tầng và Đô thị (đối với phường và đặc khu Phú Quốc)</t>
  </si>
  <si>
    <t>854</t>
  </si>
  <si>
    <t>4272</t>
  </si>
  <si>
    <t>Tiền nộp do chậm thi hành quyết định xử phạt vi phạm hành chính do cơ quan thuế quản lý.</t>
  </si>
  <si>
    <t>4917</t>
  </si>
  <si>
    <t>Tiền chậm nộp thuế thu nhập cá nhân</t>
  </si>
  <si>
    <t>855</t>
  </si>
  <si>
    <t>4254</t>
  </si>
  <si>
    <t>Phạt vi phạm hành chính trong lĩnh vực thuế thuộc thẩm quyền ra quyết định của cơ quan thuế (không bao gồm phạt vi phạm hành chính đối với Luật thuế thu nh</t>
  </si>
  <si>
    <t>4268</t>
  </si>
  <si>
    <t>Phạt vi phạm hành chính đối với Luật thuế thu nhập cá nhân</t>
  </si>
  <si>
    <t>856</t>
  </si>
  <si>
    <t>857</t>
  </si>
  <si>
    <t>1003</t>
  </si>
  <si>
    <t>Thuế thu nhập từ hoạt động sản xuất, kinh doanh của cá nhân</t>
  </si>
  <si>
    <t>1004</t>
  </si>
  <si>
    <t>Thuế thu nhập từ đầu tư vốn của cá nhân</t>
  </si>
  <si>
    <t>1006</t>
  </si>
  <si>
    <t>Thuế thu nhập từ chuyển nhượng bất động sản nhận thừa kế và nhận quà tặng là bất động sản</t>
  </si>
  <si>
    <t>1012</t>
  </si>
  <si>
    <t>Thuế thu nhập từ thừa kế, quà biếu, quà tặng khác trừ bất động sản</t>
  </si>
  <si>
    <t>1014</t>
  </si>
  <si>
    <t>Thuế thu nhập từ hoạt động cho thuê tài sản</t>
  </si>
  <si>
    <t>1400</t>
  </si>
  <si>
    <t>1401</t>
  </si>
  <si>
    <t>Đất được nhà nước giao</t>
  </si>
  <si>
    <t>1411</t>
  </si>
  <si>
    <t>Đất được nhà nước công nhận quyền sử dụng đất</t>
  </si>
  <si>
    <t>1750</t>
  </si>
  <si>
    <t>Thuế tiêu thụ đặc biệt</t>
  </si>
  <si>
    <t>1757</t>
  </si>
  <si>
    <t>Các dịch vụ, hàng hóa khác sản xuất trong nước</t>
  </si>
  <si>
    <t>2824</t>
  </si>
  <si>
    <t>Lệ phí trước bạ xe máy</t>
  </si>
  <si>
    <t>860</t>
  </si>
  <si>
    <t>0900</t>
  </si>
  <si>
    <t>Nguồn năm trước chuyển sang năm nay (thu chuyển nguồn)</t>
  </si>
  <si>
    <t>0914</t>
  </si>
  <si>
    <t xml:space="preserve">Kinh phí được giao tự chủ của các đơn vị sự nghiệp công lập và các cơ quan nhà nước; các khoản viện trợ không hoàn lại đã xác định cụ thể nhiệm v </t>
  </si>
  <si>
    <t>0915</t>
  </si>
  <si>
    <t xml:space="preserve">Các khoản dự toán được cấp có thẩm quyền bổ sung sau ngày 30 tháng 9 năm thực hiện dự toán, không bao gồm các khoản bổ sung do các đơn vị dự toán cấp tr </t>
  </si>
  <si>
    <t>0917</t>
  </si>
  <si>
    <t>Các khoản tăng thu, tiết kiệm chi năm trước được phép chuyển sang năm nay theo quy định</t>
  </si>
  <si>
    <t>0918</t>
  </si>
  <si>
    <t>Kinh phí khác theo quy định của pháp luật</t>
  </si>
  <si>
    <t>4500</t>
  </si>
  <si>
    <t>Các khoản đóng góp tự nguyện</t>
  </si>
  <si>
    <t>4501</t>
  </si>
  <si>
    <t>Xây dựng kết cấu hạ tầng</t>
  </si>
  <si>
    <t>4650</t>
  </si>
  <si>
    <t>4651</t>
  </si>
  <si>
    <t>Bổ sung cân đối ngân sách</t>
  </si>
  <si>
    <t>4654</t>
  </si>
  <si>
    <t>Bổ sung có mục tiêu bằng vốn trong nước</t>
  </si>
  <si>
    <t>989</t>
  </si>
  <si>
    <t>Các đơn vị khác</t>
  </si>
  <si>
    <t>Mẫu Biểu số 62</t>
  </si>
  <si>
    <t xml:space="preserve">   KẾ TOÁN TRƯỞNG                  </t>
  </si>
  <si>
    <t xml:space="preserve">TRƯỞNG PHÒNG    </t>
  </si>
  <si>
    <t>BÁO CÁO QUYẾT TOÁN CHI NGÂN SÁCH NHÀ NƯỚC THEO MLNS NĂM  2025</t>
  </si>
  <si>
    <t>Loại</t>
  </si>
  <si>
    <t>Khoản</t>
  </si>
  <si>
    <t>Số Quyết toán</t>
  </si>
  <si>
    <t>800</t>
  </si>
  <si>
    <t>Tổng hợp ngân sách xã</t>
  </si>
  <si>
    <t>010</t>
  </si>
  <si>
    <t>Quốc phòng</t>
  </si>
  <si>
    <t>011</t>
  </si>
  <si>
    <t>6000</t>
  </si>
  <si>
    <t>Tiền lương</t>
  </si>
  <si>
    <t>6001</t>
  </si>
  <si>
    <t>Lương theo ngạch, bậc</t>
  </si>
  <si>
    <t>6100</t>
  </si>
  <si>
    <t>Phụ cấp lương</t>
  </si>
  <si>
    <t>6101</t>
  </si>
  <si>
    <t>Phụ cấp chức vụ</t>
  </si>
  <si>
    <t>6102</t>
  </si>
  <si>
    <t>Phụ cấp khu vực</t>
  </si>
  <si>
    <t>6113</t>
  </si>
  <si>
    <t>Phụ cấp trách nhiệm theo nghề, theo công việc</t>
  </si>
  <si>
    <t>6115</t>
  </si>
  <si>
    <t>Phụ cấp thâm niên vượt khung; phụ cấp thâm niên nghề</t>
  </si>
  <si>
    <t>6116</t>
  </si>
  <si>
    <t>Phụ cấp đặc biệt khác của ngành</t>
  </si>
  <si>
    <t>6124</t>
  </si>
  <si>
    <t>Phụ cấp công vụ</t>
  </si>
  <si>
    <t>6149</t>
  </si>
  <si>
    <t>Phụ cấp khác</t>
  </si>
  <si>
    <t>6200</t>
  </si>
  <si>
    <t>Tiền thưởng</t>
  </si>
  <si>
    <t>6201</t>
  </si>
  <si>
    <t>Thưởng thường xuyên</t>
  </si>
  <si>
    <t>6300</t>
  </si>
  <si>
    <t>Các khoản đóng góp</t>
  </si>
  <si>
    <t>6301</t>
  </si>
  <si>
    <t>Bảo hiểm xã hội</t>
  </si>
  <si>
    <t>6302</t>
  </si>
  <si>
    <t>Bảo hiểm y tế</t>
  </si>
  <si>
    <t>6349</t>
  </si>
  <si>
    <t>Các khoản đóng góp khác</t>
  </si>
  <si>
    <t>6350</t>
  </si>
  <si>
    <t>Chi cho cán bộ không chuyên trách xã, thôn, bản</t>
  </si>
  <si>
    <t>6353</t>
  </si>
  <si>
    <t>Phụ cấp cán bộ không chuyên trách</t>
  </si>
  <si>
    <t>6399</t>
  </si>
  <si>
    <t>6500</t>
  </si>
  <si>
    <t>Thanh toán dịch vụ công cộng</t>
  </si>
  <si>
    <t>6501</t>
  </si>
  <si>
    <t>Tiền điện</t>
  </si>
  <si>
    <t>6550</t>
  </si>
  <si>
    <t>Vật tư văn phòng</t>
  </si>
  <si>
    <t>6551</t>
  </si>
  <si>
    <t>Văn phòng phẩm</t>
  </si>
  <si>
    <t>6552</t>
  </si>
  <si>
    <t>Mua sắm công cụ, dụng cụ văn phòng</t>
  </si>
  <si>
    <t>6599</t>
  </si>
  <si>
    <t>Vật tư văn phòng khác</t>
  </si>
  <si>
    <t>6650</t>
  </si>
  <si>
    <t>Hội nghị</t>
  </si>
  <si>
    <t>6658</t>
  </si>
  <si>
    <t>Chi bù tiền ăn</t>
  </si>
  <si>
    <t>6750</t>
  </si>
  <si>
    <t>Chi phí thuê mướn</t>
  </si>
  <si>
    <t>6751</t>
  </si>
  <si>
    <t>Thuê phương tiện vận chuyển</t>
  </si>
  <si>
    <t>6757</t>
  </si>
  <si>
    <t>Thuê lao động trong nước</t>
  </si>
  <si>
    <t>6799</t>
  </si>
  <si>
    <t>Chi phí thuê mướn khác</t>
  </si>
  <si>
    <t>6900</t>
  </si>
  <si>
    <t>Sửa chữa, duy tu tài sản phục vụ công tác chuyên môn và các công trình cơ sở hạ tầng</t>
  </si>
  <si>
    <t>6912</t>
  </si>
  <si>
    <t>Các thiết bị công nghệ thông tin</t>
  </si>
  <si>
    <t>6913</t>
  </si>
  <si>
    <t>Tài sản và thiết bị văn phòng</t>
  </si>
  <si>
    <t>6950</t>
  </si>
  <si>
    <t>Mua sắm tài sản phục vụ công tác chuyên môn</t>
  </si>
  <si>
    <t>6999</t>
  </si>
  <si>
    <t>Tài sản và thiết bị khác</t>
  </si>
  <si>
    <t>7000</t>
  </si>
  <si>
    <t>Chi phí nghiệp vụ chuyên môn của từng ngành</t>
  </si>
  <si>
    <t>7001</t>
  </si>
  <si>
    <t>Chi mua hàng hóa, vật tư</t>
  </si>
  <si>
    <t>7004</t>
  </si>
  <si>
    <t>Đồng phục, trang phục; bảo hộ lao động</t>
  </si>
  <si>
    <t>7049</t>
  </si>
  <si>
    <t>7750</t>
  </si>
  <si>
    <t>7799</t>
  </si>
  <si>
    <t>Chi các khoản khác</t>
  </si>
  <si>
    <t>8000</t>
  </si>
  <si>
    <t>Chi hỗ trợ và giải quyết việc làm</t>
  </si>
  <si>
    <t>8049</t>
  </si>
  <si>
    <t>Chi hỗ trợ khác</t>
  </si>
  <si>
    <t>040</t>
  </si>
  <si>
    <t>An ninh và trật tự an toàn xã hội</t>
  </si>
  <si>
    <t>041</t>
  </si>
  <si>
    <t>070</t>
  </si>
  <si>
    <t>Giáo dục - đào tạo và dạy nghề</t>
  </si>
  <si>
    <t>071</t>
  </si>
  <si>
    <t>Giáo dục mầm non</t>
  </si>
  <si>
    <t>6050</t>
  </si>
  <si>
    <t>Tiền công trả cho vị trí lao động thường xuyên theo hợp đồng</t>
  </si>
  <si>
    <t>6051</t>
  </si>
  <si>
    <t>Tiền công trả cho vị trí lao động thường xuyên theo hợp đồng</t>
  </si>
  <si>
    <t>6105</t>
  </si>
  <si>
    <t>Phụ cấp làm đêm; làm thêm giờ</t>
  </si>
  <si>
    <t>6107</t>
  </si>
  <si>
    <t>Phụ cấp nặng nhọc, độc hại, nguy hiểm</t>
  </si>
  <si>
    <t>6112</t>
  </si>
  <si>
    <t>Phụ cấp ưu đãi nghề</t>
  </si>
  <si>
    <t>6250</t>
  </si>
  <si>
    <t>Phúc lợi tập thể</t>
  </si>
  <si>
    <t>6253</t>
  </si>
  <si>
    <t>Tiền tàu xe nghỉ phép năm</t>
  </si>
  <si>
    <t>6299</t>
  </si>
  <si>
    <t>6303</t>
  </si>
  <si>
    <t>Kinh phí công đoàn</t>
  </si>
  <si>
    <t>6304</t>
  </si>
  <si>
    <t>Bảo hiểm thất nghiệp</t>
  </si>
  <si>
    <t>6400</t>
  </si>
  <si>
    <t>Các khoản thanh toán khác cho cá nhân</t>
  </si>
  <si>
    <t>6404</t>
  </si>
  <si>
    <t>Chi thu nhập tăng thêm theo cơ chế khoán, tự chủ</t>
  </si>
  <si>
    <t>6600</t>
  </si>
  <si>
    <t>Thông tin, tuyên truyền, liên lạc</t>
  </si>
  <si>
    <t>6601</t>
  </si>
  <si>
    <t>Cước phí điện thoại (không bao gồm khoán điện thoại); thuê bao đường điện thoại; fax</t>
  </si>
  <si>
    <t>6605</t>
  </si>
  <si>
    <t>Thuê bao kênh vệ tinh; thuê bao cáp truyền hình; cước phí Internet; thuê đường truyền mạng</t>
  </si>
  <si>
    <t>6649</t>
  </si>
  <si>
    <t>6700</t>
  </si>
  <si>
    <t>Công tác phí</t>
  </si>
  <si>
    <t>6701</t>
  </si>
  <si>
    <t>Tiền vé máy bay, tàu, xe</t>
  </si>
  <si>
    <t>6702</t>
  </si>
  <si>
    <t>Phụ cấp công tác phí</t>
  </si>
  <si>
    <t>6703</t>
  </si>
  <si>
    <t>Tiền thuê phòng ngủ</t>
  </si>
  <si>
    <t>6704</t>
  </si>
  <si>
    <t>Khoán công tác phí</t>
  </si>
  <si>
    <t>6907</t>
  </si>
  <si>
    <t>Nhà cửa</t>
  </si>
  <si>
    <t>6921</t>
  </si>
  <si>
    <t>Đường điện, cấp thoát nước</t>
  </si>
  <si>
    <t>6956</t>
  </si>
  <si>
    <t>7050</t>
  </si>
  <si>
    <t>Mua sắm tài sản vô hình</t>
  </si>
  <si>
    <t>7053</t>
  </si>
  <si>
    <t>Mua, bảo trì phần mềm công nghệ thông tin</t>
  </si>
  <si>
    <t>7756</t>
  </si>
  <si>
    <t>Chi các khoản phí và lệ phí</t>
  </si>
  <si>
    <t>8006</t>
  </si>
  <si>
    <t>Chi tinh giản biên chế</t>
  </si>
  <si>
    <t>072</t>
  </si>
  <si>
    <t>Giáo dục tiểu học</t>
  </si>
  <si>
    <t>6114</t>
  </si>
  <si>
    <t>Phụ cấp trực</t>
  </si>
  <si>
    <t>6449</t>
  </si>
  <si>
    <t>6504</t>
  </si>
  <si>
    <t>Tiền vệ sinh, môi trường</t>
  </si>
  <si>
    <t>6949</t>
  </si>
  <si>
    <t>Các tài sản và công trình hạ tầng cơ sở khác</t>
  </si>
  <si>
    <t>6955</t>
  </si>
  <si>
    <t>7757</t>
  </si>
  <si>
    <t>Chi bảo hiểm tài sản và phương tiện</t>
  </si>
  <si>
    <t>073</t>
  </si>
  <si>
    <t>Giáo dục trung học cơ sở</t>
  </si>
  <si>
    <t>6099</t>
  </si>
  <si>
    <t>Tiền công khác</t>
  </si>
  <si>
    <t>6150</t>
  </si>
  <si>
    <t>Học bổng và hỗ trợ khác cho học sinh, sinh viên, cán bộ đi học</t>
  </si>
  <si>
    <t>6152</t>
  </si>
  <si>
    <t>Học sinh dân tộc nội trú</t>
  </si>
  <si>
    <t>6608</t>
  </si>
  <si>
    <t>Phim ảnh; ấn phẩm truyền thông; sách, báo, tạp chí thư viện</t>
  </si>
  <si>
    <t>9300</t>
  </si>
  <si>
    <t>Chi xây dựng</t>
  </si>
  <si>
    <t>9301</t>
  </si>
  <si>
    <t>Chi xây dựng các công trình, hạng mục công trình</t>
  </si>
  <si>
    <t>9400</t>
  </si>
  <si>
    <t>Chi phí khác</t>
  </si>
  <si>
    <t>9402</t>
  </si>
  <si>
    <t>Chi phí tư vấn đầu tư xây dựng</t>
  </si>
  <si>
    <t>075</t>
  </si>
  <si>
    <t>Giáo dục nghề nghiệp - giáo dục thường xuyên</t>
  </si>
  <si>
    <t>6156</t>
  </si>
  <si>
    <t>Hỗ trợ đối tượng chính sách đóng học phí</t>
  </si>
  <si>
    <t>085</t>
  </si>
  <si>
    <t>Đào tạo lại, bồi dưỡng nghiệp vụ khác cho cán bộ, công chức, viên chức (gồm cả đào tạo ngắn hạn nước ngoài)</t>
  </si>
  <si>
    <t>6758</t>
  </si>
  <si>
    <t>Thuê đào tạo lại cán bộ</t>
  </si>
  <si>
    <t>250</t>
  </si>
  <si>
    <t>Bảo vệ môi trường</t>
  </si>
  <si>
    <t>278</t>
  </si>
  <si>
    <t>Bảo vệ môi trường khác</t>
  </si>
  <si>
    <t>6503</t>
  </si>
  <si>
    <t>Tiền nhiên liệu</t>
  </si>
  <si>
    <t>6903</t>
  </si>
  <si>
    <t>Ô tô chuyên dùng</t>
  </si>
  <si>
    <t>6923</t>
  </si>
  <si>
    <t>Đê điều, hồ đập, kênh mương</t>
  </si>
  <si>
    <t>280</t>
  </si>
  <si>
    <t>Các hoạt động kinh tế</t>
  </si>
  <si>
    <t>292</t>
  </si>
  <si>
    <t>Giao thông đường bộ</t>
  </si>
  <si>
    <t>6922</t>
  </si>
  <si>
    <t>Đường sá, cầu cống, bến cảng, sân bay</t>
  </si>
  <si>
    <t>9401</t>
  </si>
  <si>
    <t>Chi phí quản lý dự án</t>
  </si>
  <si>
    <t>9449</t>
  </si>
  <si>
    <t>315</t>
  </si>
  <si>
    <t>Chuyển dổi số, phát triển chính phủ số, kinh tế số, xã hội số</t>
  </si>
  <si>
    <t>338</t>
  </si>
  <si>
    <t>Sự nghiệp kinh tế và dịch vụ khác</t>
  </si>
  <si>
    <t>6606</t>
  </si>
  <si>
    <t>Tuyên truyền; quảng cáo</t>
  </si>
  <si>
    <t>6651</t>
  </si>
  <si>
    <t>In, mua tài liệu</t>
  </si>
  <si>
    <t>6699</t>
  </si>
  <si>
    <t>6905</t>
  </si>
  <si>
    <t>Tài sản và thiết bị chuyên dùng</t>
  </si>
  <si>
    <t>6951</t>
  </si>
  <si>
    <t>Ô tô dùng chung</t>
  </si>
  <si>
    <t>6954</t>
  </si>
  <si>
    <t>7012</t>
  </si>
  <si>
    <t>Chi phí hoạt động nghiệp vụ chuyên ngành</t>
  </si>
  <si>
    <t>7100</t>
  </si>
  <si>
    <t>Chi hỗ trợ kinh tế tập thể và dân cư</t>
  </si>
  <si>
    <t>7149</t>
  </si>
  <si>
    <t>7761</t>
  </si>
  <si>
    <t>Chi tiếp khách</t>
  </si>
  <si>
    <t>340</t>
  </si>
  <si>
    <t>Hoạt động của các cơ quan quản lý nhà nước, Đảng, đoàn thể</t>
  </si>
  <si>
    <t>341</t>
  </si>
  <si>
    <t>Quản lý nhà nước</t>
  </si>
  <si>
    <t>6111</t>
  </si>
  <si>
    <t>Hoạt động phí đại biểu Quốc hội, đại biểu Hội đồng nhân dân</t>
  </si>
  <si>
    <t>6123</t>
  </si>
  <si>
    <t>Phụ cấp công tác Đảng, Đoàn thể chính trị - xã hội</t>
  </si>
  <si>
    <t>6202</t>
  </si>
  <si>
    <t>Thưởng đột xuất</t>
  </si>
  <si>
    <t>6549</t>
  </si>
  <si>
    <t>6603</t>
  </si>
  <si>
    <t>Cước phí bưu chính</t>
  </si>
  <si>
    <t>6618</t>
  </si>
  <si>
    <t>Khoán điện thoại</t>
  </si>
  <si>
    <t>6652</t>
  </si>
  <si>
    <t>Bồi dưỡng giảng viên, báo cáo viên</t>
  </si>
  <si>
    <t>6655</t>
  </si>
  <si>
    <t>Thuê hội trường, phương tiện vận chuyển</t>
  </si>
  <si>
    <t>6657</t>
  </si>
  <si>
    <t>Các khoản thuê mướn khác</t>
  </si>
  <si>
    <t>7103</t>
  </si>
  <si>
    <t>Chi trợ cấp dân cư</t>
  </si>
  <si>
    <t>7450</t>
  </si>
  <si>
    <t>Chi về công tác bảo đảm xã hội</t>
  </si>
  <si>
    <t>7499</t>
  </si>
  <si>
    <t>7850</t>
  </si>
  <si>
    <t>Chi cho công tác Đảng ở tổ chức Đảng cơ sở và các cấp trên cơ sở, các đơn vị hành chính, sự nghiệp</t>
  </si>
  <si>
    <t>7854</t>
  </si>
  <si>
    <t xml:space="preserve">Chi thanh toán các dịch vụ công cộng, vật tư văn phòng, thông tin tuyên truyền, liên lạc; chi đào tạo, bồi dưỡng nghiệp vụ, công tác Đảng, các chi phí Đảng </t>
  </si>
  <si>
    <t>351</t>
  </si>
  <si>
    <t>Hoạt động của Đảng Cộng sản Việt Nam</t>
  </si>
  <si>
    <t>6401</t>
  </si>
  <si>
    <t>Tiền ăn</t>
  </si>
  <si>
    <t>6901</t>
  </si>
  <si>
    <t>7851</t>
  </si>
  <si>
    <t>Chi mua báo, tạp chí của Đảng</t>
  </si>
  <si>
    <t>7852</t>
  </si>
  <si>
    <t>Chi tổ chức đại hội Đảng</t>
  </si>
  <si>
    <t>7853</t>
  </si>
  <si>
    <t>Chi khen thưởng hoạt động công tác Đảng</t>
  </si>
  <si>
    <t>7899</t>
  </si>
  <si>
    <t>361</t>
  </si>
  <si>
    <t>Hoạt động của các tổ chức chính trị - xã hội</t>
  </si>
  <si>
    <t>362</t>
  </si>
  <si>
    <t>Hỗ trợ các các tổ chức chính trị xã hội - nghề nghiệp, tổ chức xã hội, tổ chức xã hội - nghề nghiệp</t>
  </si>
  <si>
    <t>370</t>
  </si>
  <si>
    <t>Bảo đảm xã hội</t>
  </si>
  <si>
    <t>371</t>
  </si>
  <si>
    <t>Chính sách và hoạt động phục vụ người có công với cách mạng</t>
  </si>
  <si>
    <t>7150</t>
  </si>
  <si>
    <t>Chi về công tác người có công với cách mạng</t>
  </si>
  <si>
    <t>7162</t>
  </si>
  <si>
    <t>Chi quà lễ, tết</t>
  </si>
  <si>
    <t>398</t>
  </si>
  <si>
    <t>Chính sách và hoạt động phục vụ các đối tượng bảo trợ xã hội và các đối tượng khác</t>
  </si>
  <si>
    <t>7455</t>
  </si>
  <si>
    <t>Chi trợ cấp hàng tháng cho các đối tượng bảo trợ xã hội tại cộng đồng</t>
  </si>
  <si>
    <t>7456</t>
  </si>
  <si>
    <t>Chi trợ giúp đột xuất cho các đối tượng bảo trợ xã hội và các đối tượng khác</t>
  </si>
  <si>
    <t>400</t>
  </si>
  <si>
    <t>Tài chính và khác</t>
  </si>
  <si>
    <t>411</t>
  </si>
  <si>
    <t>Hỗ trợ các đơn vị cấp trên đóng trên địa bàn</t>
  </si>
  <si>
    <t>430</t>
  </si>
  <si>
    <t>Chuyển giao, chuyển nguồn</t>
  </si>
  <si>
    <t>433</t>
  </si>
  <si>
    <t>Nộp ngân sách cấp trên</t>
  </si>
  <si>
    <t>7700</t>
  </si>
  <si>
    <t>Chi hoàn trả giữa các cấp ngân sách</t>
  </si>
  <si>
    <t>7749</t>
  </si>
  <si>
    <t>434</t>
  </si>
  <si>
    <t>Chuyển nguồn sang năm sau</t>
  </si>
  <si>
    <t>0950</t>
  </si>
  <si>
    <t>Chuyển nguồn năm nay sang năm sau (chi chuyển nguồn)</t>
  </si>
  <si>
    <t>0963</t>
  </si>
  <si>
    <t>Nguồn thực hiện chính sách tiền lương, phụ cấp, trợ cấp và các khoản tính theo tiền lương cơ sở, bảo trợ xã hội;</t>
  </si>
  <si>
    <t>0964</t>
  </si>
  <si>
    <t xml:space="preserve">Kinh phí được giao tự chủ của các đơn vị sự nghiệp công lập và các cơ quan nhà nước; các khoản viện trợ không hoàn lại đã xác định cụ thể nhiệm v  </t>
  </si>
  <si>
    <t>0965</t>
  </si>
  <si>
    <t>0967</t>
  </si>
  <si>
    <t>Các khoản tăng thu, tiết kiệm chi năm nay được phép chuyển sang năm sau theo quy định</t>
  </si>
  <si>
    <t>Mẫu Biểu số 64</t>
  </si>
  <si>
    <t>BÁO CÁO QUYẾT TOÁN CHI CTMT-QG NHÀ NƯỚC THEO MLNS NĂM  2025</t>
  </si>
  <si>
    <t>Mã
CTMT-QG</t>
  </si>
  <si>
    <t>Tên CTMT-QG</t>
  </si>
  <si>
    <t>Số Dự toán</t>
  </si>
  <si>
    <t>Số Tỉnh</t>
  </si>
  <si>
    <t>Số Huyện</t>
  </si>
  <si>
    <t>Số Xã</t>
  </si>
  <si>
    <t>11=12+13+14</t>
  </si>
  <si>
    <t>13</t>
  </si>
  <si>
    <t>14</t>
  </si>
  <si>
    <t>00470</t>
  </si>
  <si>
    <t>Chương trình mục tiêu quốc gia giảm nghèo bền vững giai đoạn 2021-2025</t>
  </si>
  <si>
    <t>10472</t>
  </si>
  <si>
    <t>Đa dạng hóa sinh kế, phát triển mô hình giảm nghèo nguồn vốn ngân sách trung ương</t>
  </si>
  <si>
    <t>10473</t>
  </si>
  <si>
    <t>Hỗ trợ phát triển sản xuất, cải thiện dinh dưỡng nguồn vốn ngân sách trung ương</t>
  </si>
  <si>
    <t>10477</t>
  </si>
  <si>
    <t>Nâng cao năng lực và giám sát, đánh giá Chương trình nguồn vốn ngân sách trung ương</t>
  </si>
  <si>
    <t>20472</t>
  </si>
  <si>
    <t>Đa dạng hóa sinh kế, phát triển mô hình giảm nghèo nguồn vốn ngân sách cấp tỉnh</t>
  </si>
  <si>
    <t>20473</t>
  </si>
  <si>
    <t>Hỗ trợ phát triển sản xuất, cải thiện dinh dưỡng nguồn vốn ngân sách cấp tỉnh</t>
  </si>
  <si>
    <t>20477</t>
  </si>
  <si>
    <t>Nâng cao năng lực và giám sát, đánh giá Chương trình nguồn vốn ngân sách cấp tỉnh</t>
  </si>
  <si>
    <t>00490</t>
  </si>
  <si>
    <t>Chương trình mục tiêu quốc gia xây dựng nông thôn mới giai đoạn 2021-2025</t>
  </si>
  <si>
    <t>10497</t>
  </si>
  <si>
    <t>Nâng cao chất lượng môi trường xây dựng cảnh quan nông thôn sáng - xanh - sạch - đẹp, an toàn giữ gìn và khôi phục cảnh quan truyền thống của nông thôn Việt Nam nguồn vốn ngân sách trung ương</t>
  </si>
  <si>
    <t>20497</t>
  </si>
  <si>
    <t>Nâng cao chất lượng môi trường xây dựng cảnh quan nông thôn sáng - xanh - sạch - đẹp, an toàn giữ gìn và khôi phục cảnh quan truyền thống của nông thôn Việt Nam nguồn vốn ngân sách cấp tỉnh</t>
  </si>
  <si>
    <t>00510</t>
  </si>
  <si>
    <t>Chương trình mục tiêu quốc gia phát triển kinh tế - xã hội vùng đồng bào dân tộc thiểu số và miền núi giai đoạn 2021-2030, giai đoạn I: từ năm 2021 đến năm 2025</t>
  </si>
  <si>
    <t>10511</t>
  </si>
  <si>
    <t>Giải quyết tình trạng thiếu đất ở, nhà ở, đất sản xuất, nước sinh hoạt nguồn vốn ngân sách trung ương</t>
  </si>
  <si>
    <t>10514</t>
  </si>
  <si>
    <t>Đầu tư cơ sở hạ tầng thiết yếu, phục vụ sản xuất, đời sống trong vùng đồng bào dân tộc thiểu số và miền núi và các đơn vị sự nghiệp công lập của lĩnh vực dân tộc nguồn vốn NSTW</t>
  </si>
  <si>
    <t>10515</t>
  </si>
  <si>
    <t>Phát triển giáo dục đào tạo nâng cao chất lượng nguồn nhân lực nguồn vốn NSTW</t>
  </si>
  <si>
    <t>10516</t>
  </si>
  <si>
    <t>Bảo tồn, phát huy giá trị văn hóa truyền thống tốt đẹp của các dân tộc thiểu số gắn với phát triển du lịch nguồn vốn NSTW</t>
  </si>
  <si>
    <t>10521</t>
  </si>
  <si>
    <t>Truyền thông, tuyên truyền, vận động trong vùng đồng bào dân tộc thiểu số và miền núi. Kiểm tra, giám sát đánh giá việc tổ chức thực hiện chương trình nguồn vốn NSTW</t>
  </si>
  <si>
    <t>20511</t>
  </si>
  <si>
    <t>Giải quyết tình trạng thiếu đất ở, nhà ở, đất sản xuất, nước sinh hoạt nguồn vốn ngân sách cấp tỉnh</t>
  </si>
  <si>
    <t>20514</t>
  </si>
  <si>
    <t>Đầu tư cơ sở hạ tầng thiết yếu, phục vụ sản xuất, đời sống trong vùng đồng bào dân tộc thiểu số và miền núi và các đơn vị sự nghiệp công lập của lĩnh vực dân tộc nguồn vốn ngân sách cấp tỉnh</t>
  </si>
  <si>
    <t>20515</t>
  </si>
  <si>
    <t>Phát triển giáo dục đào tạo nâng cao chất lượng nguồn nhân lực nguồn vốn ngân sách cấp tỉnh</t>
  </si>
  <si>
    <t>20516</t>
  </si>
  <si>
    <t>Bảo tồn, phát huy giá trị văn hóa truyền thống tốt đẹp của các dân tộc thiểu số gắn với phát triển du lịch nguồn vốn ngân sách cấp tỉnh</t>
  </si>
  <si>
    <t>20521</t>
  </si>
  <si>
    <t>Truyền thông, tuyên truyền, vận động trong vùng đồng bào dân tộc thiểu số và miền núi. Kiểm tra, giám sát đánh giá việc tổ chức thực hiện chương trình nguồn vốn ngân sách cấp tỉnh</t>
  </si>
  <si>
    <t>40511</t>
  </si>
  <si>
    <t>Giải quyết tình trạng thiếu đất ở, nhà ở, đất sản xuất, nước sinh hoạt nguồn vốn ngân sách cấp xã</t>
  </si>
  <si>
    <t>40514</t>
  </si>
  <si>
    <t>Đầu tư cơ sở hạ tầng thiết yếu, phục vụ sản xuất, đời sống trong vùng đồng bào dân tộc thiểu số và miền núi và các đơn vị sự nghiệp công lập của lĩnh vực dân tộc nguồn vốn NS cấp xã</t>
  </si>
  <si>
    <t>40515</t>
  </si>
  <si>
    <t>Phát triển giáo dục đào tạo nâng cao chất lượng nguồn nhân lực nguồn vốn NS cấp xã</t>
  </si>
  <si>
    <t>40516</t>
  </si>
  <si>
    <t>Bảo tồn, phát huy giá trị văn hóa truyền thống tốt đẹp của các dân tộc thiểu số gắn với phát triển du lịch nguồn vốn NS cấp xã</t>
  </si>
  <si>
    <t>40521</t>
  </si>
  <si>
    <t>Truyền thông, tuyên truyền, vận động trong vùng đồng bào dân tộc thiểu số và miền núi. Kiểm tra, giám sát đánh giá việc tổ chức thực hiện chương trình nguồn vốn NS cấp xã</t>
  </si>
  <si>
    <t>Mẫu Biểu số 63</t>
  </si>
  <si>
    <r>
      <t>Giải trình</t>
    </r>
    <r>
      <rPr>
        <b/>
        <vertAlign val="superscript"/>
        <sz val="12"/>
        <rFont val="Times New Roman"/>
        <family val="1"/>
      </rPr>
      <t>1</t>
    </r>
  </si>
  <si>
    <t>Các khoản dự toán được Thủ tướng Chính phủ, Ủy ban nhân dân các cấp bổ sung sau ngày 30 tháng 9 năm thực hiện dự toán, trừ trường hợp đã hết nhiệm vụ chi</t>
  </si>
  <si>
    <t>Chi đầu tư phát triển thực hiện chuyển nguồn sang năm sau đối với kế hoạch vốn đầu tư công được kéo dài thời gian thực hiện và giải ngân theo quy định của Luật Đầu tư công</t>
  </si>
  <si>
    <t>Các chương trình mục tiêu quốc gia đang trong thời gian thực hiện theo nghị quyết của Quốc hội nhưng không quá ngày 31 tháng 12 năm sau</t>
  </si>
  <si>
    <t>Chi mua sắm hàng hóa, dịch vụ, sửa chữa, cải tạo, nâng cấp, mở rộng, xây dựng mới hạng mục công trình trong các dự án đã đầu tư xây dựng, đặt hàng, giao nhiệm vụ đã đầy đủ hồ sơ, đã ký hợp đồng hoặc đã hoàn thành đấu thầu theo quy định của pháp luật về đấu thầu trước ngày 31 tháng 12 năm thực hiện dự toán</t>
  </si>
  <si>
    <t>Nguồn thực hiện chính sách tiền lương, phụ cấp, trợ cấp và các khoản tính theo tiền lương; nguồn thực hiện các chính sách an sinh xã hội</t>
  </si>
  <si>
    <t>Kinh phí được giao tự chủ của các đơn vị sự nghiệp công lập và các cơ quan nhà nước</t>
  </si>
  <si>
    <t>Chi khoa học, công nghệ, đổi mới sáng tạo và chuyển đổi số</t>
  </si>
  <si>
    <t>Chi dự trữ quốc gia</t>
  </si>
  <si>
    <t>Các khoản chi viện trợ cho các Chính phủ nước ngoài đã được cấp có thẩm quyền giao dự toán</t>
  </si>
  <si>
    <t>Các khoản chi từ nguồn viện trợ không hoàn lại cho Việt Nam, các khoản tài trợ, đóng góp tự nguyện đã được xác định nhiệm vụ chi cụ thể</t>
  </si>
  <si>
    <t>Các khoản kinh phí phải hoàn trả ngân sách cấp trên theo kết luận, kiến nghị của cơ quan thanh tra, kiểm toán</t>
  </si>
  <si>
    <t>Các khoản tăng thu so với dự toán, dự toán chi còn lại của cấp ngân sách được sử dụng theo quy định tại khoản 2 Điều 61 của Luật ngân sách nhà nước, trường hợp phương án sử dụng đã được cấp có thẩm quyền quyết định sử dụng vào năm sau thì được chuyển nguồn sang năm sau để thực hiện</t>
  </si>
  <si>
    <r>
      <t>Các khoản chuyển nguồn khác theo quy định của pháp luật</t>
    </r>
    <r>
      <rPr>
        <vertAlign val="superscript"/>
        <sz val="12"/>
        <rFont val="Times New Roman"/>
        <family val="1"/>
      </rPr>
      <t>2</t>
    </r>
  </si>
  <si>
    <r>
      <t xml:space="preserve">Ghi chú:
              </t>
    </r>
    <r>
      <rPr>
        <i/>
        <vertAlign val="superscript"/>
        <sz val="12"/>
        <rFont val="Times New Roman"/>
        <family val="1"/>
      </rPr>
      <t xml:space="preserve">1 </t>
    </r>
    <r>
      <rPr>
        <i/>
        <sz val="12"/>
        <rFont val="Times New Roman"/>
        <family val="1"/>
        <charset val="163"/>
      </rPr>
      <t xml:space="preserve">Nêu lý do số liệu năm báo cáo tăng/giảm so với số liệu năm liền kề
              </t>
    </r>
    <r>
      <rPr>
        <i/>
        <vertAlign val="superscript"/>
        <sz val="12"/>
        <rFont val="Times New Roman"/>
        <family val="1"/>
      </rPr>
      <t>2</t>
    </r>
    <r>
      <rPr>
        <i/>
        <sz val="12"/>
        <rFont val="Times New Roman"/>
        <family val="1"/>
        <charset val="163"/>
      </rPr>
      <t xml:space="preserve"> Chi tiết nội dung chuyển nguồn theo quy định của pháp luật</t>
    </r>
  </si>
  <si>
    <t>BÁO CÁO CHI CHUYỂN NGUỒN SANG NĂM SAU NĂM 2026</t>
  </si>
  <si>
    <t>Tổng cộng</t>
  </si>
  <si>
    <t>Số 
tương đối</t>
  </si>
  <si>
    <t>Đơm vị tính: đồng</t>
  </si>
  <si>
    <t>(Kèm theo Quyết định số    /QĐ-UBND ngày    /4/2026 của UBND xã Thiện Hưng)</t>
  </si>
  <si>
    <t>(Kèm theo Quyết định số       /QĐ-UBND ngày    /4/2026 của UBND xã Thiện Hưng)</t>
  </si>
  <si>
    <t>(Kèm theo Quyết định số      /QĐ-UBND ngày    /4/2026 của UBND xã Thiện Hưng)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</si>
</sst>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0.0"/>
    <numFmt numFmtId="167" formatCode="###,###"/>
    <numFmt numFmtId="168" formatCode="0_);\(0\)"/>
    <numFmt numFmtId="169" formatCode="_(* #,##0.0_);_(* \(#,##0.0\);_(* &quot;-&quot;??_);_(@_)"/>
    <numFmt numFmtId="170" formatCode="#,###"/>
  </numFmts>
  <fonts count="88">
    <font>
      <sz val="12"/>
      <name val=".VnTime"/>
    </font>
    <font>
      <sz val="12"/>
      <name val=".VnTime"/>
      <family val="2"/>
    </font>
    <font>
      <sz val="10"/>
      <name val=".VnTime"/>
      <family val="2"/>
    </font>
    <font>
      <b/>
      <sz val="10"/>
      <name val=".VnTime"/>
      <family val="2"/>
    </font>
    <font>
      <sz val="14"/>
      <name val=".VnTime"/>
      <family val="2"/>
    </font>
    <font>
      <sz val="10"/>
      <name val="Arial"/>
      <family val="2"/>
    </font>
    <font>
      <b/>
      <sz val="12"/>
      <name val="Arial"/>
      <family val="2"/>
    </font>
    <font>
      <sz val="10"/>
      <name val="??"/>
      <family val="3"/>
    </font>
    <font>
      <b/>
      <sz val="10"/>
      <color indexed="10"/>
      <name val="Arial"/>
      <family val="2"/>
    </font>
    <font>
      <b/>
      <sz val="10"/>
      <color indexed="8"/>
      <name val="Arial"/>
      <family val="2"/>
    </font>
    <font>
      <i/>
      <sz val="12"/>
      <name val=".VnTime"/>
      <family val="2"/>
    </font>
    <font>
      <i/>
      <sz val="12"/>
      <name val="Times New Roman"/>
      <family val="1"/>
      <charset val="163"/>
    </font>
    <font>
      <b/>
      <sz val="12"/>
      <name val=".VnTimeH"/>
      <family val="2"/>
    </font>
    <font>
      <b/>
      <sz val="10"/>
      <name val="Times New Roman"/>
      <family val="1"/>
      <charset val="163"/>
    </font>
    <font>
      <b/>
      <sz val="12"/>
      <name val="Times New Roman"/>
      <family val="1"/>
      <charset val="163"/>
    </font>
    <font>
      <b/>
      <vertAlign val="superscript"/>
      <sz val="10"/>
      <name val="Times New Roman"/>
      <family val="1"/>
      <charset val="163"/>
    </font>
    <font>
      <sz val="12"/>
      <name val="Times New Roman"/>
      <family val="1"/>
      <charset val="163"/>
    </font>
    <font>
      <b/>
      <sz val="14"/>
      <name val="Times New Roman"/>
      <family val="1"/>
      <charset val="163"/>
    </font>
    <font>
      <sz val="11"/>
      <name val=".VnTime"/>
      <family val="2"/>
    </font>
    <font>
      <b/>
      <sz val="12"/>
      <name val="Times New Roman"/>
      <family val="1"/>
    </font>
    <font>
      <b/>
      <sz val="12"/>
      <name val=".VnTime"/>
      <family val="2"/>
    </font>
    <font>
      <sz val="12"/>
      <name val="Times New Roman"/>
      <family val="1"/>
    </font>
    <font>
      <b/>
      <sz val="11"/>
      <name val=".VnTime"/>
      <family val="2"/>
    </font>
    <font>
      <b/>
      <i/>
      <sz val="12"/>
      <name val="Times New Roman"/>
      <family val="1"/>
    </font>
    <font>
      <i/>
      <sz val="12"/>
      <name val="Times New Roman"/>
      <family val="1"/>
    </font>
    <font>
      <sz val="10"/>
      <name val="MS Sans Serif"/>
      <family val="2"/>
    </font>
    <font>
      <sz val="13"/>
      <name val="VnTime"/>
    </font>
    <font>
      <b/>
      <sz val="10"/>
      <name val=".VnTimeH"/>
      <family val="2"/>
    </font>
    <font>
      <sz val="12"/>
      <name val=".VnArial"/>
      <family val="2"/>
    </font>
    <font>
      <b/>
      <sz val="12"/>
      <name val=".VnArial"/>
      <family val="2"/>
    </font>
    <font>
      <b/>
      <sz val="14"/>
      <name val="Times New Roman"/>
      <family val="1"/>
    </font>
    <font>
      <b/>
      <sz val="11"/>
      <name val="Times New Roman"/>
      <family val="1"/>
      <charset val="163"/>
    </font>
    <font>
      <sz val="11"/>
      <name val="Arial"/>
      <family val="2"/>
      <charset val="163"/>
    </font>
    <font>
      <b/>
      <sz val="8"/>
      <name val="Times New Roman"/>
      <family val="1"/>
      <charset val="163"/>
    </font>
    <font>
      <i/>
      <sz val="14"/>
      <name val="Times New Roman"/>
      <family val="1"/>
      <charset val="163"/>
    </font>
    <font>
      <i/>
      <sz val="11"/>
      <name val="Times New Roman"/>
      <family val="1"/>
      <charset val="163"/>
    </font>
    <font>
      <b/>
      <vertAlign val="superscript"/>
      <sz val="11"/>
      <name val="Times New Roman"/>
      <family val="1"/>
      <charset val="163"/>
    </font>
    <font>
      <sz val="10"/>
      <name val="Times New Roman"/>
      <family val="1"/>
      <charset val="163"/>
    </font>
    <font>
      <sz val="11"/>
      <name val="Times New Roman"/>
      <family val="1"/>
      <charset val="163"/>
    </font>
    <font>
      <b/>
      <sz val="11"/>
      <name val="Arial"/>
      <family val="2"/>
      <charset val="163"/>
    </font>
    <font>
      <b/>
      <sz val="15"/>
      <name val="Times New Roman"/>
      <family val="1"/>
    </font>
    <font>
      <i/>
      <sz val="14"/>
      <name val="Times New Roman"/>
      <family val="1"/>
    </font>
    <font>
      <b/>
      <u/>
      <sz val="12"/>
      <name val="Times New Roman"/>
      <family val="1"/>
    </font>
    <font>
      <sz val="14"/>
      <name val="Times New Roman"/>
      <family val="1"/>
    </font>
    <font>
      <i/>
      <sz val="10"/>
      <name val="Times New Roman"/>
      <family val="1"/>
    </font>
    <font>
      <i/>
      <sz val="9"/>
      <name val="Times New Roman"/>
      <family val="1"/>
    </font>
    <font>
      <b/>
      <sz val="9"/>
      <name val="Times New Roman"/>
      <family val="1"/>
    </font>
    <font>
      <sz val="9"/>
      <color indexed="81"/>
      <name val="Tahoma"/>
      <family val="2"/>
    </font>
    <font>
      <b/>
      <sz val="9"/>
      <color indexed="81"/>
      <name val="Tahoma"/>
      <family val="2"/>
    </font>
    <font>
      <sz val="13"/>
      <name val="Times New Roman"/>
      <family val="1"/>
    </font>
    <font>
      <sz val="8"/>
      <name val="Times New Roman"/>
      <family val="1"/>
    </font>
    <font>
      <b/>
      <sz val="13"/>
      <name val="Times New Roman"/>
      <family val="1"/>
    </font>
    <font>
      <i/>
      <sz val="13"/>
      <name val="Times New Roman"/>
      <family val="1"/>
    </font>
    <font>
      <b/>
      <sz val="10"/>
      <name val="Times New Roman"/>
      <family val="1"/>
    </font>
    <font>
      <b/>
      <sz val="11"/>
      <name val="Times New Roman"/>
      <family val="1"/>
    </font>
    <font>
      <sz val="10"/>
      <name val="Times New Roman"/>
      <family val="1"/>
    </font>
    <font>
      <b/>
      <sz val="8"/>
      <name val="Times New Roman"/>
      <family val="1"/>
    </font>
    <font>
      <i/>
      <sz val="11"/>
      <name val="Times New Roman"/>
      <family val="1"/>
    </font>
    <font>
      <vertAlign val="superscript"/>
      <sz val="12"/>
      <name val="Times New Roman"/>
      <family val="1"/>
    </font>
    <font>
      <sz val="13"/>
      <color indexed="10"/>
      <name val="Times New Roman"/>
      <family val="1"/>
    </font>
    <font>
      <sz val="11"/>
      <name val="Times New Roman"/>
      <family val="1"/>
    </font>
    <font>
      <b/>
      <i/>
      <sz val="12"/>
      <name val=".VnTime"/>
      <family val="2"/>
    </font>
    <font>
      <b/>
      <i/>
      <sz val="11"/>
      <name val=".VnTime"/>
      <family val="2"/>
    </font>
    <font>
      <b/>
      <i/>
      <sz val="12"/>
      <name val=".VnArial"/>
      <family val="2"/>
    </font>
    <font>
      <b/>
      <i/>
      <sz val="11"/>
      <name val="Times New Roman"/>
      <family val="1"/>
    </font>
    <font>
      <sz val="12"/>
      <name val="Times New Roman"/>
      <family val="1"/>
      <charset val="163"/>
      <scheme val="major"/>
    </font>
    <font>
      <i/>
      <sz val="14"/>
      <name val="Times New Roman"/>
      <family val="1"/>
      <charset val="163"/>
      <scheme val="major"/>
    </font>
    <font>
      <b/>
      <sz val="12"/>
      <name val="Times New Roman"/>
      <family val="1"/>
      <charset val="163"/>
      <scheme val="major"/>
    </font>
    <font>
      <i/>
      <sz val="12"/>
      <name val="Times New Roman"/>
      <family val="1"/>
      <charset val="163"/>
      <scheme val="major"/>
    </font>
    <font>
      <sz val="12"/>
      <color rgb="FF0D0D0D"/>
      <name val="Times New Roman"/>
      <family val="1"/>
    </font>
    <font>
      <i/>
      <u/>
      <sz val="11"/>
      <name val="Times New Roman"/>
      <family val="1"/>
    </font>
    <font>
      <b/>
      <sz val="10.5"/>
      <name val="Times New Roman"/>
      <family val="1"/>
    </font>
    <font>
      <b/>
      <sz val="10"/>
      <color theme="1"/>
      <name val="Times New Roman"/>
      <family val="1"/>
    </font>
    <font>
      <b/>
      <sz val="14"/>
      <color theme="1"/>
      <name val="Times New Roman"/>
      <family val="1"/>
    </font>
    <font>
      <sz val="10"/>
      <color theme="1"/>
      <name val="Times New Roman"/>
      <family val="1"/>
    </font>
    <font>
      <b/>
      <sz val="12"/>
      <name val="Times New Roman"/>
      <family val="1"/>
      <scheme val="major"/>
    </font>
    <font>
      <sz val="12"/>
      <name val="Times New Roman"/>
      <family val="1"/>
      <scheme val="major"/>
    </font>
    <font>
      <b/>
      <sz val="10"/>
      <color theme="1"/>
      <name val="Times New Roman"/>
      <family val="1"/>
      <scheme val="major"/>
    </font>
    <font>
      <b/>
      <sz val="14"/>
      <color theme="1"/>
      <name val="Times New Roman"/>
      <family val="1"/>
      <scheme val="major"/>
    </font>
    <font>
      <sz val="10"/>
      <color theme="1"/>
      <name val="Times New Roman"/>
      <family val="1"/>
      <scheme val="major"/>
    </font>
    <font>
      <i/>
      <sz val="12"/>
      <name val="Times New Roman"/>
      <family val="1"/>
      <scheme val="major"/>
    </font>
    <font>
      <b/>
      <vertAlign val="superscript"/>
      <sz val="12"/>
      <name val="Times New Roman"/>
      <family val="1"/>
    </font>
    <font>
      <i/>
      <sz val="10"/>
      <name val="Times New Roman"/>
      <family val="1"/>
      <charset val="163"/>
    </font>
    <font>
      <i/>
      <vertAlign val="superscript"/>
      <sz val="12"/>
      <name val="Times New Roman"/>
      <family val="1"/>
    </font>
    <font>
      <i/>
      <sz val="13"/>
      <color theme="1"/>
      <name val="Times New Roman"/>
      <family val="1"/>
    </font>
    <font>
      <b/>
      <i/>
      <sz val="10"/>
      <color theme="1"/>
      <name val="Times New Roman"/>
      <family val="1"/>
    </font>
    <font>
      <i/>
      <sz val="13"/>
      <color theme="1"/>
      <name val="Times New Roman"/>
      <family val="1"/>
      <scheme val="major"/>
    </font>
    <font>
      <i/>
      <sz val="13"/>
      <name val="Times New Roman"/>
      <family val="1"/>
      <scheme val="major"/>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8"/>
        <bgColor indexed="64"/>
      </patternFill>
    </fill>
    <fill>
      <patternFill patternType="solid">
        <fgColor indexed="13"/>
        <bgColor indexed="64"/>
      </patternFill>
    </fill>
    <fill>
      <patternFill patternType="solid">
        <fgColor indexed="9"/>
        <bgColor indexed="64"/>
      </patternFill>
    </fill>
    <fill>
      <patternFill patternType="solid">
        <fgColor theme="0"/>
        <bgColor indexed="64"/>
      </patternFill>
    </fill>
  </fills>
  <borders count="2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10">
    <xf numFmtId="0" fontId="0" fillId="0" borderId="0"/>
    <xf numFmtId="0" fontId="5" fillId="0" borderId="0"/>
    <xf numFmtId="164" fontId="1" fillId="0" borderId="0" applyFont="0" applyFill="0" applyBorder="0" applyAlignment="0" applyProtection="0"/>
    <xf numFmtId="0" fontId="6" fillId="0" borderId="1" applyNumberFormat="0" applyAlignment="0" applyProtection="0">
      <alignment horizontal="left" vertical="center"/>
    </xf>
    <xf numFmtId="0" fontId="6" fillId="0" borderId="2">
      <alignment horizontal="left" vertical="center"/>
    </xf>
    <xf numFmtId="0" fontId="1" fillId="0" borderId="0"/>
    <xf numFmtId="0" fontId="28" fillId="0" borderId="0"/>
    <xf numFmtId="0" fontId="25" fillId="0" borderId="0"/>
    <xf numFmtId="0" fontId="26" fillId="0" borderId="0"/>
    <xf numFmtId="0" fontId="1" fillId="0" borderId="0"/>
  </cellStyleXfs>
  <cellXfs count="689">
    <xf numFmtId="0" fontId="0" fillId="0" borderId="0" xfId="0"/>
    <xf numFmtId="0" fontId="7" fillId="2" borderId="0" xfId="1" applyFont="1" applyFill="1"/>
    <xf numFmtId="0" fontId="5" fillId="0" borderId="0" xfId="1"/>
    <xf numFmtId="0" fontId="5" fillId="2" borderId="0" xfId="1" applyFill="1"/>
    <xf numFmtId="0" fontId="5" fillId="3" borderId="3" xfId="1" applyFill="1" applyBorder="1"/>
    <xf numFmtId="0" fontId="8" fillId="4" borderId="4" xfId="1" applyFont="1" applyFill="1" applyBorder="1" applyAlignment="1">
      <alignment horizontal="center"/>
    </xf>
    <xf numFmtId="0" fontId="9" fillId="5" borderId="5" xfId="1" applyFont="1" applyFill="1" applyBorder="1" applyAlignment="1">
      <alignment horizontal="center"/>
    </xf>
    <xf numFmtId="0" fontId="8" fillId="4" borderId="5" xfId="1" applyFont="1" applyFill="1" applyBorder="1" applyAlignment="1">
      <alignment horizontal="center"/>
    </xf>
    <xf numFmtId="0" fontId="8" fillId="4" borderId="6" xfId="1" applyFont="1" applyFill="1" applyBorder="1" applyAlignment="1">
      <alignment horizontal="center"/>
    </xf>
    <xf numFmtId="0" fontId="5" fillId="3" borderId="7" xfId="1" applyFill="1" applyBorder="1"/>
    <xf numFmtId="0" fontId="5" fillId="3" borderId="8" xfId="1" applyFill="1" applyBorder="1"/>
    <xf numFmtId="0" fontId="21" fillId="0" borderId="9" xfId="8" applyFont="1" applyFill="1" applyBorder="1" applyAlignment="1">
      <alignment horizontal="center" vertical="center" wrapText="1"/>
    </xf>
    <xf numFmtId="167" fontId="21" fillId="0" borderId="9" xfId="8" applyNumberFormat="1" applyFont="1" applyFill="1" applyBorder="1" applyAlignment="1">
      <alignment vertical="center" wrapText="1"/>
    </xf>
    <xf numFmtId="0" fontId="1" fillId="0" borderId="0" xfId="6" applyFont="1"/>
    <xf numFmtId="0" fontId="65" fillId="0" borderId="0" xfId="6" applyFont="1"/>
    <xf numFmtId="0" fontId="1" fillId="0" borderId="9" xfId="6" applyFont="1" applyBorder="1"/>
    <xf numFmtId="0" fontId="1" fillId="0" borderId="10" xfId="6" applyFont="1" applyBorder="1"/>
    <xf numFmtId="0" fontId="66" fillId="0" borderId="0" xfId="6" applyFont="1" applyBorder="1" applyAlignment="1"/>
    <xf numFmtId="0" fontId="67" fillId="0" borderId="0" xfId="6" applyFont="1" applyAlignment="1"/>
    <xf numFmtId="0" fontId="68" fillId="0" borderId="0" xfId="6" applyFont="1" applyAlignment="1"/>
    <xf numFmtId="0" fontId="28" fillId="0" borderId="0" xfId="6"/>
    <xf numFmtId="0" fontId="17" fillId="0" borderId="0" xfId="6" applyFont="1" applyAlignment="1">
      <alignment vertical="center"/>
    </xf>
    <xf numFmtId="0" fontId="29" fillId="0" borderId="0" xfId="6" applyFont="1"/>
    <xf numFmtId="0" fontId="4" fillId="0" borderId="0" xfId="6" applyFont="1"/>
    <xf numFmtId="0" fontId="20" fillId="0" borderId="0" xfId="6" applyFont="1" applyBorder="1" applyAlignment="1">
      <alignment horizontal="center"/>
    </xf>
    <xf numFmtId="0" fontId="1" fillId="0" borderId="0" xfId="6" applyFont="1" applyBorder="1" applyAlignment="1">
      <alignment horizontal="right"/>
    </xf>
    <xf numFmtId="0" fontId="20" fillId="0" borderId="9" xfId="6" applyFont="1" applyBorder="1" applyAlignment="1">
      <alignment horizontal="left"/>
    </xf>
    <xf numFmtId="0" fontId="1" fillId="0" borderId="9" xfId="6" applyFont="1" applyBorder="1" applyAlignment="1">
      <alignment horizontal="left"/>
    </xf>
    <xf numFmtId="0" fontId="1" fillId="0" borderId="11" xfId="6" applyFont="1" applyBorder="1"/>
    <xf numFmtId="0" fontId="2" fillId="0" borderId="0" xfId="6" applyFont="1" applyBorder="1"/>
    <xf numFmtId="0" fontId="1" fillId="0" borderId="0" xfId="6" applyFont="1" applyBorder="1"/>
    <xf numFmtId="0" fontId="66" fillId="0" borderId="0" xfId="6" applyFont="1" applyAlignment="1"/>
    <xf numFmtId="0" fontId="18" fillId="0" borderId="7" xfId="6" applyFont="1" applyBorder="1" applyAlignment="1">
      <alignment horizontal="center"/>
    </xf>
    <xf numFmtId="0" fontId="1" fillId="0" borderId="12" xfId="6" applyFont="1" applyBorder="1" applyAlignment="1">
      <alignment horizontal="center"/>
    </xf>
    <xf numFmtId="0" fontId="20" fillId="0" borderId="13" xfId="6" applyFont="1" applyBorder="1" applyAlignment="1">
      <alignment horizontal="left"/>
    </xf>
    <xf numFmtId="0" fontId="20" fillId="0" borderId="13" xfId="6" applyFont="1" applyBorder="1" applyAlignment="1">
      <alignment horizontal="center"/>
    </xf>
    <xf numFmtId="0" fontId="1" fillId="0" borderId="9" xfId="6" quotePrefix="1" applyFont="1" applyBorder="1" applyAlignment="1">
      <alignment horizontal="center"/>
    </xf>
    <xf numFmtId="0" fontId="1" fillId="0" borderId="14" xfId="6" applyFont="1" applyBorder="1"/>
    <xf numFmtId="0" fontId="67" fillId="0" borderId="0" xfId="6" applyFont="1" applyAlignment="1">
      <alignment horizontal="center"/>
    </xf>
    <xf numFmtId="0" fontId="68" fillId="0" borderId="0" xfId="6" applyFont="1" applyAlignment="1">
      <alignment horizontal="center"/>
    </xf>
    <xf numFmtId="0" fontId="1" fillId="0" borderId="0" xfId="6" applyFont="1" applyAlignment="1">
      <alignment horizontal="center"/>
    </xf>
    <xf numFmtId="0" fontId="22" fillId="0" borderId="9" xfId="6" applyFont="1" applyBorder="1" applyAlignment="1">
      <alignment horizontal="center" vertical="center" wrapText="1"/>
    </xf>
    <xf numFmtId="0" fontId="28" fillId="0" borderId="0" xfId="6" applyAlignment="1">
      <alignment horizontal="center"/>
    </xf>
    <xf numFmtId="0" fontId="30" fillId="0" borderId="0" xfId="6" applyFont="1" applyAlignment="1">
      <alignment horizontal="right"/>
    </xf>
    <xf numFmtId="0" fontId="31" fillId="0" borderId="0" xfId="0" applyFont="1"/>
    <xf numFmtId="0" fontId="11" fillId="0" borderId="0" xfId="0" applyFont="1" applyBorder="1" applyAlignment="1"/>
    <xf numFmtId="0" fontId="16" fillId="0" borderId="14" xfId="0" applyFont="1" applyBorder="1" applyAlignment="1">
      <alignment horizontal="center" vertical="center"/>
    </xf>
    <xf numFmtId="0" fontId="16" fillId="0" borderId="14" xfId="0" applyFont="1" applyBorder="1" applyAlignment="1">
      <alignment horizontal="center" vertical="center" wrapText="1"/>
    </xf>
    <xf numFmtId="0" fontId="13" fillId="0" borderId="14" xfId="0" applyFont="1" applyBorder="1" applyAlignment="1">
      <alignment horizontal="center" vertical="center"/>
    </xf>
    <xf numFmtId="0" fontId="13" fillId="0" borderId="14" xfId="0" applyFont="1" applyBorder="1" applyAlignment="1">
      <alignment horizontal="center" vertical="center" wrapText="1"/>
    </xf>
    <xf numFmtId="0" fontId="0" fillId="0" borderId="0" xfId="0" applyBorder="1"/>
    <xf numFmtId="0" fontId="16" fillId="0" borderId="13"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2" fillId="0" borderId="0" xfId="0" applyFont="1"/>
    <xf numFmtId="0" fontId="3" fillId="0" borderId="0" xfId="0" applyFont="1" applyAlignment="1">
      <alignment horizontal="right"/>
    </xf>
    <xf numFmtId="0" fontId="27" fillId="0" borderId="0" xfId="0" applyFont="1"/>
    <xf numFmtId="0" fontId="35" fillId="0" borderId="0" xfId="0" applyFont="1" applyBorder="1" applyAlignment="1">
      <alignment vertical="center"/>
    </xf>
    <xf numFmtId="0" fontId="37"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31" fillId="0" borderId="13" xfId="0" applyFont="1" applyBorder="1" applyAlignment="1">
      <alignment horizontal="center" vertical="center"/>
    </xf>
    <xf numFmtId="0" fontId="32" fillId="0" borderId="13" xfId="0" applyFont="1" applyBorder="1"/>
    <xf numFmtId="0" fontId="38" fillId="0" borderId="9" xfId="0" applyFont="1" applyBorder="1" applyAlignment="1">
      <alignment horizontal="center" vertical="center"/>
    </xf>
    <xf numFmtId="0" fontId="32" fillId="0" borderId="9" xfId="0" applyFont="1" applyBorder="1"/>
    <xf numFmtId="0" fontId="32" fillId="0" borderId="9" xfId="0" applyFont="1" applyBorder="1" applyAlignment="1">
      <alignment wrapText="1"/>
    </xf>
    <xf numFmtId="0" fontId="31" fillId="0" borderId="9" xfId="0" applyFont="1" applyBorder="1" applyAlignment="1">
      <alignment horizontal="center" vertical="center"/>
    </xf>
    <xf numFmtId="0" fontId="38" fillId="0" borderId="10" xfId="0" applyFont="1" applyBorder="1" applyAlignment="1">
      <alignment horizontal="center" vertical="center"/>
    </xf>
    <xf numFmtId="0" fontId="18" fillId="0" borderId="10" xfId="0" applyFont="1" applyBorder="1"/>
    <xf numFmtId="0" fontId="18" fillId="0" borderId="10" xfId="0" applyFont="1" applyBorder="1" applyAlignment="1">
      <alignment wrapText="1"/>
    </xf>
    <xf numFmtId="0" fontId="37" fillId="0" borderId="14" xfId="0" applyFont="1" applyBorder="1" applyAlignment="1">
      <alignment horizontal="center" wrapText="1"/>
    </xf>
    <xf numFmtId="0" fontId="13" fillId="0" borderId="13" xfId="0" applyFont="1" applyBorder="1" applyAlignment="1">
      <alignment horizontal="center" vertical="center"/>
    </xf>
    <xf numFmtId="0" fontId="18" fillId="0" borderId="13" xfId="0" applyFont="1" applyBorder="1"/>
    <xf numFmtId="0" fontId="32" fillId="0" borderId="13" xfId="0" applyFont="1" applyBorder="1" applyAlignment="1">
      <alignment wrapText="1"/>
    </xf>
    <xf numFmtId="0" fontId="18" fillId="0" borderId="9" xfId="0" applyFont="1" applyBorder="1" applyAlignment="1">
      <alignment wrapText="1"/>
    </xf>
    <xf numFmtId="0" fontId="18" fillId="0" borderId="9" xfId="0" applyFont="1" applyBorder="1"/>
    <xf numFmtId="0" fontId="13" fillId="0" borderId="9" xfId="0" applyFont="1" applyBorder="1" applyAlignment="1">
      <alignment horizontal="center" vertical="center"/>
    </xf>
    <xf numFmtId="0" fontId="21" fillId="0" borderId="0" xfId="5" applyFont="1" applyFill="1"/>
    <xf numFmtId="0" fontId="24" fillId="0" borderId="0" xfId="5" applyFont="1" applyFill="1"/>
    <xf numFmtId="0" fontId="45" fillId="0" borderId="0" xfId="5" applyFont="1" applyFill="1"/>
    <xf numFmtId="0" fontId="19" fillId="0" borderId="0" xfId="5" applyFont="1" applyFill="1"/>
    <xf numFmtId="0" fontId="46" fillId="0" borderId="0" xfId="5" applyFont="1" applyFill="1"/>
    <xf numFmtId="3" fontId="21" fillId="0" borderId="0" xfId="5" applyNumberFormat="1" applyFont="1" applyFill="1"/>
    <xf numFmtId="3" fontId="21" fillId="0" borderId="0" xfId="5" applyNumberFormat="1" applyFont="1" applyFill="1" applyAlignment="1">
      <alignment horizontal="centerContinuous"/>
    </xf>
    <xf numFmtId="3" fontId="21" fillId="0" borderId="16" xfId="5" applyNumberFormat="1" applyFont="1" applyFill="1" applyBorder="1"/>
    <xf numFmtId="3" fontId="21" fillId="0" borderId="0" xfId="5" applyNumberFormat="1" applyFont="1" applyFill="1" applyBorder="1"/>
    <xf numFmtId="0" fontId="19" fillId="0" borderId="0" xfId="0" applyFont="1"/>
    <xf numFmtId="0" fontId="21" fillId="0" borderId="0" xfId="0" applyFont="1"/>
    <xf numFmtId="0" fontId="24" fillId="0" borderId="0" xfId="0" applyFont="1"/>
    <xf numFmtId="0" fontId="24" fillId="0" borderId="0" xfId="0" applyFont="1" applyAlignment="1">
      <alignment horizontal="centerContinuous"/>
    </xf>
    <xf numFmtId="0" fontId="50" fillId="0" borderId="14" xfId="0" applyFont="1" applyBorder="1" applyAlignment="1">
      <alignment horizontal="center"/>
    </xf>
    <xf numFmtId="0" fontId="50" fillId="0" borderId="17" xfId="0" quotePrefix="1" applyFont="1" applyBorder="1" applyAlignment="1">
      <alignment horizontal="center"/>
    </xf>
    <xf numFmtId="0" fontId="50" fillId="0" borderId="0" xfId="0" applyFont="1"/>
    <xf numFmtId="3" fontId="21" fillId="0" borderId="9" xfId="0" applyNumberFormat="1" applyFont="1" applyBorder="1"/>
    <xf numFmtId="0" fontId="45" fillId="0" borderId="0" xfId="0" applyFont="1"/>
    <xf numFmtId="168" fontId="50" fillId="0" borderId="17" xfId="0" quotePrefix="1" applyNumberFormat="1" applyFont="1" applyBorder="1" applyAlignment="1">
      <alignment horizontal="center"/>
    </xf>
    <xf numFmtId="0" fontId="19" fillId="0" borderId="0" xfId="0" applyFont="1" applyAlignment="1"/>
    <xf numFmtId="0" fontId="21" fillId="0" borderId="0" xfId="0" applyFont="1" applyAlignment="1">
      <alignment horizontal="centerContinuous"/>
    </xf>
    <xf numFmtId="0" fontId="21" fillId="0" borderId="0" xfId="0" applyFont="1" applyBorder="1" applyAlignment="1">
      <alignment horizontal="center"/>
    </xf>
    <xf numFmtId="0" fontId="21" fillId="0" borderId="0" xfId="0" applyFont="1" applyBorder="1"/>
    <xf numFmtId="0" fontId="24" fillId="0" borderId="0" xfId="0" applyFont="1" applyBorder="1"/>
    <xf numFmtId="0" fontId="57" fillId="0" borderId="0" xfId="0" applyFont="1"/>
    <xf numFmtId="0" fontId="51" fillId="0" borderId="0" xfId="0" applyFont="1"/>
    <xf numFmtId="0" fontId="58" fillId="0" borderId="0" xfId="0" applyFont="1" applyBorder="1"/>
    <xf numFmtId="0" fontId="19" fillId="0" borderId="0" xfId="6" applyFont="1"/>
    <xf numFmtId="0" fontId="21" fillId="0" borderId="0" xfId="6" applyFont="1"/>
    <xf numFmtId="0" fontId="19" fillId="0" borderId="0" xfId="6" applyFont="1" applyAlignment="1"/>
    <xf numFmtId="0" fontId="43" fillId="0" borderId="0" xfId="6" applyFont="1"/>
    <xf numFmtId="0" fontId="24" fillId="0" borderId="0" xfId="6" applyFont="1" applyAlignment="1"/>
    <xf numFmtId="0" fontId="30" fillId="0" borderId="0" xfId="6" applyFont="1" applyAlignment="1">
      <alignment horizontal="center"/>
    </xf>
    <xf numFmtId="0" fontId="19" fillId="0" borderId="0" xfId="6" applyFont="1" applyAlignment="1">
      <alignment horizontal="right"/>
    </xf>
    <xf numFmtId="49" fontId="30" fillId="0" borderId="0" xfId="6" applyNumberFormat="1" applyFont="1"/>
    <xf numFmtId="0" fontId="19" fillId="0" borderId="0" xfId="6" applyFont="1" applyAlignment="1">
      <alignment horizontal="center" vertical="center"/>
    </xf>
    <xf numFmtId="0" fontId="21" fillId="0" borderId="0" xfId="6" applyFont="1" applyAlignment="1">
      <alignment horizontal="center" vertical="center"/>
    </xf>
    <xf numFmtId="0" fontId="43" fillId="0" borderId="9" xfId="6" applyFont="1" applyBorder="1"/>
    <xf numFmtId="0" fontId="43" fillId="0" borderId="10" xfId="6" applyFont="1" applyBorder="1"/>
    <xf numFmtId="3" fontId="43" fillId="0" borderId="9" xfId="6" applyNumberFormat="1" applyFont="1" applyBorder="1" applyAlignment="1">
      <alignment horizontal="right"/>
    </xf>
    <xf numFmtId="3" fontId="43" fillId="0" borderId="10" xfId="6" applyNumberFormat="1" applyFont="1" applyBorder="1" applyAlignment="1">
      <alignment horizontal="right"/>
    </xf>
    <xf numFmtId="0" fontId="30" fillId="0" borderId="0" xfId="6" applyFont="1"/>
    <xf numFmtId="0" fontId="41" fillId="0" borderId="0" xfId="6" applyFont="1" applyAlignment="1">
      <alignment horizontal="center"/>
    </xf>
    <xf numFmtId="0" fontId="30" fillId="0" borderId="0" xfId="6" applyFont="1" applyBorder="1" applyAlignment="1">
      <alignment horizontal="center"/>
    </xf>
    <xf numFmtId="0" fontId="30" fillId="0" borderId="13" xfId="6" applyFont="1" applyBorder="1" applyAlignment="1">
      <alignment horizontal="left"/>
    </xf>
    <xf numFmtId="0" fontId="30" fillId="0" borderId="13" xfId="6" applyFont="1" applyBorder="1" applyAlignment="1">
      <alignment horizontal="center"/>
    </xf>
    <xf numFmtId="3" fontId="30" fillId="0" borderId="13" xfId="6" applyNumberFormat="1" applyFont="1" applyBorder="1" applyAlignment="1">
      <alignment horizontal="right"/>
    </xf>
    <xf numFmtId="0" fontId="30" fillId="0" borderId="9" xfId="6" applyFont="1" applyBorder="1" applyAlignment="1">
      <alignment horizontal="left"/>
    </xf>
    <xf numFmtId="3" fontId="30" fillId="0" borderId="9" xfId="6" applyNumberFormat="1" applyFont="1" applyBorder="1" applyAlignment="1">
      <alignment horizontal="right"/>
    </xf>
    <xf numFmtId="3" fontId="43" fillId="0" borderId="9" xfId="6" quotePrefix="1" applyNumberFormat="1" applyFont="1" applyBorder="1" applyAlignment="1">
      <alignment horizontal="right"/>
    </xf>
    <xf numFmtId="0" fontId="43" fillId="0" borderId="9" xfId="6" applyFont="1" applyBorder="1" applyAlignment="1">
      <alignment horizontal="left"/>
    </xf>
    <xf numFmtId="0" fontId="43" fillId="0" borderId="9" xfId="6" applyFont="1" applyBorder="1" applyAlignment="1">
      <alignment horizontal="left" wrapText="1"/>
    </xf>
    <xf numFmtId="0" fontId="43" fillId="0" borderId="11" xfId="6" applyFont="1" applyBorder="1"/>
    <xf numFmtId="0" fontId="41" fillId="0" borderId="0" xfId="6" applyFont="1" applyBorder="1" applyAlignment="1"/>
    <xf numFmtId="0" fontId="30" fillId="0" borderId="0" xfId="6" applyFont="1" applyAlignment="1"/>
    <xf numFmtId="0" fontId="41" fillId="0" borderId="0" xfId="6" applyFont="1" applyAlignment="1"/>
    <xf numFmtId="0" fontId="43" fillId="0" borderId="0" xfId="6" applyFont="1" applyBorder="1"/>
    <xf numFmtId="0" fontId="41" fillId="0" borderId="0" xfId="6" applyFont="1" applyBorder="1" applyAlignment="1">
      <alignment horizontal="right"/>
    </xf>
    <xf numFmtId="0" fontId="30" fillId="0" borderId="9" xfId="6" applyFont="1" applyBorder="1" applyAlignment="1">
      <alignment horizontal="left" wrapText="1"/>
    </xf>
    <xf numFmtId="0" fontId="30" fillId="0" borderId="12" xfId="6" applyFont="1" applyBorder="1" applyAlignment="1">
      <alignment horizontal="center" vertical="center" wrapText="1"/>
    </xf>
    <xf numFmtId="3" fontId="16" fillId="0" borderId="13" xfId="0" applyNumberFormat="1" applyFont="1" applyBorder="1" applyAlignment="1">
      <alignment horizontal="right" vertical="center"/>
    </xf>
    <xf numFmtId="3" fontId="16" fillId="0" borderId="9" xfId="0" applyNumberFormat="1" applyFont="1" applyBorder="1" applyAlignment="1">
      <alignment horizontal="right" vertical="center"/>
    </xf>
    <xf numFmtId="3" fontId="16" fillId="0" borderId="9" xfId="0" applyNumberFormat="1" applyFont="1" applyBorder="1" applyAlignment="1">
      <alignment horizontal="right" vertical="center" wrapText="1"/>
    </xf>
    <xf numFmtId="3" fontId="16" fillId="0" borderId="10" xfId="0" applyNumberFormat="1" applyFont="1" applyBorder="1" applyAlignment="1">
      <alignment horizontal="right" vertical="center"/>
    </xf>
    <xf numFmtId="3" fontId="16" fillId="0" borderId="10" xfId="0" applyNumberFormat="1" applyFont="1" applyBorder="1" applyAlignment="1">
      <alignment horizontal="right" vertical="center" wrapText="1"/>
    </xf>
    <xf numFmtId="0" fontId="20" fillId="0" borderId="0" xfId="0" applyFont="1"/>
    <xf numFmtId="49" fontId="51" fillId="0" borderId="0" xfId="6" applyNumberFormat="1" applyFont="1"/>
    <xf numFmtId="0" fontId="51" fillId="0" borderId="0" xfId="6" applyFont="1"/>
    <xf numFmtId="0" fontId="51" fillId="0" borderId="0" xfId="6" applyFont="1" applyAlignment="1">
      <alignment horizontal="right"/>
    </xf>
    <xf numFmtId="0" fontId="49" fillId="0" borderId="0" xfId="6" applyFont="1"/>
    <xf numFmtId="0" fontId="51" fillId="0" borderId="0" xfId="6" applyFont="1" applyBorder="1" applyAlignment="1">
      <alignment horizontal="center"/>
    </xf>
    <xf numFmtId="0" fontId="49" fillId="0" borderId="0" xfId="6" applyFont="1" applyBorder="1" applyAlignment="1">
      <alignment horizontal="center"/>
    </xf>
    <xf numFmtId="0" fontId="51" fillId="0" borderId="7" xfId="6" applyFont="1" applyBorder="1" applyAlignment="1">
      <alignment horizontal="center"/>
    </xf>
    <xf numFmtId="0" fontId="51" fillId="0" borderId="19" xfId="6" applyFont="1" applyBorder="1" applyAlignment="1">
      <alignment horizontal="center"/>
    </xf>
    <xf numFmtId="0" fontId="51" fillId="0" borderId="11" xfId="6" applyFont="1" applyBorder="1" applyAlignment="1">
      <alignment horizontal="center"/>
    </xf>
    <xf numFmtId="0" fontId="51" fillId="0" borderId="17" xfId="6" applyFont="1" applyBorder="1" applyAlignment="1">
      <alignment horizontal="center"/>
    </xf>
    <xf numFmtId="0" fontId="51" fillId="0" borderId="22" xfId="6" applyFont="1" applyBorder="1" applyAlignment="1">
      <alignment horizontal="center"/>
    </xf>
    <xf numFmtId="0" fontId="51" fillId="0" borderId="12" xfId="6" applyFont="1" applyBorder="1" applyAlignment="1">
      <alignment horizontal="center"/>
    </xf>
    <xf numFmtId="0" fontId="49" fillId="0" borderId="14" xfId="6" applyFont="1" applyBorder="1" applyAlignment="1">
      <alignment horizontal="center"/>
    </xf>
    <xf numFmtId="0" fontId="49" fillId="0" borderId="9" xfId="6" applyFont="1" applyBorder="1"/>
    <xf numFmtId="0" fontId="52" fillId="0" borderId="9" xfId="6" applyFont="1" applyBorder="1"/>
    <xf numFmtId="0" fontId="49" fillId="6" borderId="9" xfId="6" applyFont="1" applyFill="1" applyBorder="1"/>
    <xf numFmtId="0" fontId="59" fillId="0" borderId="9" xfId="6" applyFont="1" applyBorder="1"/>
    <xf numFmtId="0" fontId="59" fillId="0" borderId="0" xfId="6" applyFont="1"/>
    <xf numFmtId="0" fontId="49" fillId="0" borderId="10" xfId="6" applyFont="1" applyBorder="1"/>
    <xf numFmtId="0" fontId="49" fillId="0" borderId="11" xfId="6" applyFont="1" applyBorder="1"/>
    <xf numFmtId="0" fontId="52" fillId="0" borderId="0" xfId="6" applyFont="1" applyBorder="1" applyAlignment="1"/>
    <xf numFmtId="0" fontId="49" fillId="0" borderId="0" xfId="6" applyFont="1" applyBorder="1"/>
    <xf numFmtId="0" fontId="52" fillId="0" borderId="0" xfId="6" applyFont="1" applyBorder="1" applyAlignment="1">
      <alignment horizontal="right"/>
    </xf>
    <xf numFmtId="0" fontId="49" fillId="0" borderId="9" xfId="6" quotePrefix="1" applyFont="1" applyBorder="1"/>
    <xf numFmtId="0" fontId="52" fillId="0" borderId="9" xfId="6" quotePrefix="1" applyFont="1" applyBorder="1"/>
    <xf numFmtId="0" fontId="60" fillId="0" borderId="9" xfId="6" applyFont="1" applyBorder="1" applyAlignment="1">
      <alignment horizontal="center" vertical="center" wrapText="1"/>
    </xf>
    <xf numFmtId="0" fontId="28" fillId="0" borderId="0" xfId="6" applyFont="1"/>
    <xf numFmtId="0" fontId="1" fillId="0" borderId="9" xfId="6" applyFont="1" applyBorder="1" applyAlignment="1">
      <alignment horizontal="left" vertical="center"/>
    </xf>
    <xf numFmtId="0" fontId="10" fillId="0" borderId="9" xfId="6" applyFont="1" applyBorder="1" applyAlignment="1">
      <alignment horizontal="left" vertical="center"/>
    </xf>
    <xf numFmtId="0" fontId="20" fillId="0" borderId="9" xfId="6" applyFont="1" applyBorder="1" applyAlignment="1">
      <alignment horizontal="center" vertical="center"/>
    </xf>
    <xf numFmtId="0" fontId="1" fillId="0" borderId="9" xfId="6" applyFont="1" applyBorder="1" applyAlignment="1">
      <alignment horizontal="right" vertical="center" wrapText="1"/>
    </xf>
    <xf numFmtId="0" fontId="18" fillId="0" borderId="9" xfId="6" applyFont="1" applyBorder="1" applyAlignment="1">
      <alignment horizontal="right" vertical="center" wrapText="1"/>
    </xf>
    <xf numFmtId="0" fontId="1" fillId="0" borderId="9" xfId="6" applyFont="1" applyBorder="1" applyAlignment="1">
      <alignment horizontal="right" vertical="center"/>
    </xf>
    <xf numFmtId="0" fontId="10" fillId="0" borderId="9" xfId="6" applyFont="1" applyBorder="1" applyAlignment="1">
      <alignment horizontal="right" vertical="center"/>
    </xf>
    <xf numFmtId="0" fontId="20" fillId="0" borderId="9" xfId="6" applyFont="1" applyBorder="1" applyAlignment="1">
      <alignment horizontal="right" vertical="center"/>
    </xf>
    <xf numFmtId="0" fontId="1" fillId="0" borderId="10" xfId="6" applyFont="1" applyBorder="1" applyAlignment="1">
      <alignment horizontal="right" vertical="center"/>
    </xf>
    <xf numFmtId="0" fontId="61" fillId="0" borderId="9" xfId="6" applyFont="1" applyBorder="1" applyAlignment="1">
      <alignment horizontal="right" vertical="center"/>
    </xf>
    <xf numFmtId="0" fontId="62" fillId="0" borderId="9" xfId="6" applyFont="1" applyBorder="1" applyAlignment="1">
      <alignment horizontal="right" vertical="center" wrapText="1"/>
    </xf>
    <xf numFmtId="0" fontId="63" fillId="0" borderId="0" xfId="6" applyFont="1"/>
    <xf numFmtId="0" fontId="20" fillId="0" borderId="9" xfId="6" applyFont="1" applyBorder="1" applyAlignment="1">
      <alignment horizontal="right" vertical="center" wrapText="1"/>
    </xf>
    <xf numFmtId="0" fontId="22" fillId="0" borderId="9" xfId="6" applyFont="1" applyBorder="1" applyAlignment="1">
      <alignment horizontal="center" vertical="center"/>
    </xf>
    <xf numFmtId="0" fontId="62" fillId="0" borderId="9" xfId="6" applyFont="1" applyBorder="1" applyAlignment="1">
      <alignment horizontal="center" vertical="center"/>
    </xf>
    <xf numFmtId="0" fontId="1" fillId="0" borderId="9" xfId="6" applyFont="1" applyBorder="1" applyAlignment="1">
      <alignment horizontal="center" vertical="center"/>
    </xf>
    <xf numFmtId="0" fontId="18" fillId="0" borderId="9" xfId="6" applyFont="1" applyBorder="1" applyAlignment="1">
      <alignment horizontal="center" vertical="center"/>
    </xf>
    <xf numFmtId="0" fontId="30" fillId="0" borderId="0" xfId="6" applyFont="1" applyAlignment="1">
      <alignment horizontal="center" vertical="center"/>
    </xf>
    <xf numFmtId="0" fontId="28" fillId="0" borderId="0" xfId="6" applyAlignment="1">
      <alignment horizontal="center" vertical="center"/>
    </xf>
    <xf numFmtId="0" fontId="1" fillId="0" borderId="0" xfId="6" applyFont="1" applyAlignment="1">
      <alignment horizontal="center" vertical="center"/>
    </xf>
    <xf numFmtId="0" fontId="20" fillId="0" borderId="10" xfId="6" applyFont="1" applyBorder="1" applyAlignment="1">
      <alignment horizontal="center" vertical="center"/>
    </xf>
    <xf numFmtId="0" fontId="22" fillId="0" borderId="9" xfId="6" applyFont="1" applyBorder="1" applyAlignment="1">
      <alignment horizontal="left" vertical="center" wrapText="1"/>
    </xf>
    <xf numFmtId="0" fontId="61" fillId="0" borderId="9" xfId="6" applyFont="1" applyBorder="1" applyAlignment="1">
      <alignment horizontal="center" vertical="center"/>
    </xf>
    <xf numFmtId="0" fontId="61" fillId="0" borderId="9" xfId="6" applyFont="1" applyBorder="1" applyAlignment="1">
      <alignment horizontal="left" vertical="center"/>
    </xf>
    <xf numFmtId="0" fontId="22" fillId="0" borderId="9" xfId="6" applyFont="1" applyBorder="1" applyAlignment="1">
      <alignment horizontal="left" vertical="center"/>
    </xf>
    <xf numFmtId="0" fontId="1" fillId="0" borderId="10" xfId="6" applyFont="1" applyBorder="1" applyAlignment="1">
      <alignment horizontal="center" vertical="center"/>
    </xf>
    <xf numFmtId="0" fontId="10" fillId="0" borderId="10" xfId="6" applyFont="1" applyBorder="1" applyAlignment="1">
      <alignment horizontal="left" vertical="center"/>
    </xf>
    <xf numFmtId="165" fontId="49" fillId="0" borderId="9" xfId="2" applyNumberFormat="1" applyFont="1" applyBorder="1"/>
    <xf numFmtId="165" fontId="49" fillId="0" borderId="9" xfId="2" applyNumberFormat="1" applyFont="1" applyBorder="1" applyAlignment="1">
      <alignment horizontal="left"/>
    </xf>
    <xf numFmtId="165" fontId="59" fillId="0" borderId="9" xfId="2" applyNumberFormat="1" applyFont="1" applyBorder="1"/>
    <xf numFmtId="165" fontId="49" fillId="0" borderId="10" xfId="2" applyNumberFormat="1" applyFont="1" applyBorder="1"/>
    <xf numFmtId="0" fontId="49" fillId="6" borderId="9" xfId="6" applyFont="1" applyFill="1" applyBorder="1" applyAlignment="1">
      <alignment wrapText="1"/>
    </xf>
    <xf numFmtId="0" fontId="23" fillId="0" borderId="0" xfId="5" applyFont="1" applyFill="1"/>
    <xf numFmtId="0" fontId="49" fillId="0" borderId="9" xfId="6" applyFont="1" applyBorder="1" applyAlignment="1">
      <alignment wrapText="1"/>
    </xf>
    <xf numFmtId="0" fontId="69" fillId="0" borderId="22" xfId="0" applyFont="1" applyBorder="1" applyAlignment="1">
      <alignment horizontal="center" vertical="center" wrapText="1"/>
    </xf>
    <xf numFmtId="0" fontId="67" fillId="0" borderId="0" xfId="6" applyFont="1" applyAlignment="1"/>
    <xf numFmtId="0" fontId="51" fillId="0" borderId="23" xfId="6" applyFont="1" applyBorder="1" applyAlignment="1">
      <alignment horizontal="left"/>
    </xf>
    <xf numFmtId="0" fontId="51" fillId="0" borderId="14" xfId="6" applyFont="1" applyBorder="1" applyAlignment="1">
      <alignment horizontal="center"/>
    </xf>
    <xf numFmtId="0" fontId="49" fillId="0" borderId="14" xfId="6" applyFont="1" applyBorder="1" applyAlignment="1">
      <alignment horizontal="left"/>
    </xf>
    <xf numFmtId="0" fontId="30" fillId="0" borderId="0" xfId="6" applyFont="1" applyAlignment="1">
      <alignment vertical="center"/>
    </xf>
    <xf numFmtId="0" fontId="51" fillId="0" borderId="0" xfId="6" applyFont="1" applyAlignment="1">
      <alignment horizontal="left"/>
    </xf>
    <xf numFmtId="0" fontId="49" fillId="0" borderId="0" xfId="6" applyFont="1" applyAlignment="1">
      <alignment horizontal="left"/>
    </xf>
    <xf numFmtId="0" fontId="21" fillId="0" borderId="0" xfId="6" applyFont="1" applyAlignment="1">
      <alignment horizontal="center"/>
    </xf>
    <xf numFmtId="0" fontId="21" fillId="0" borderId="0" xfId="6" applyFont="1" applyBorder="1" applyAlignment="1">
      <alignment horizontal="right"/>
    </xf>
    <xf numFmtId="0" fontId="21" fillId="0" borderId="0" xfId="6" applyFont="1" applyBorder="1" applyAlignment="1">
      <alignment horizontal="center" vertical="center"/>
    </xf>
    <xf numFmtId="0" fontId="60" fillId="0" borderId="7" xfId="6" applyFont="1" applyBorder="1" applyAlignment="1">
      <alignment horizontal="center"/>
    </xf>
    <xf numFmtId="0" fontId="60" fillId="0" borderId="7" xfId="6" applyFont="1" applyBorder="1" applyAlignment="1">
      <alignment horizontal="center" vertical="center"/>
    </xf>
    <xf numFmtId="0" fontId="60" fillId="0" borderId="22" xfId="6" applyFont="1" applyBorder="1" applyAlignment="1">
      <alignment horizontal="center"/>
    </xf>
    <xf numFmtId="0" fontId="60" fillId="0" borderId="22" xfId="6" applyFont="1" applyBorder="1" applyAlignment="1">
      <alignment horizontal="center" vertical="center"/>
    </xf>
    <xf numFmtId="0" fontId="60" fillId="0" borderId="12" xfId="6" applyFont="1" applyBorder="1" applyAlignment="1">
      <alignment horizontal="center"/>
    </xf>
    <xf numFmtId="0" fontId="60" fillId="0" borderId="12" xfId="6" applyFont="1" applyBorder="1" applyAlignment="1">
      <alignment horizontal="center" wrapText="1"/>
    </xf>
    <xf numFmtId="0" fontId="60" fillId="0" borderId="12" xfId="6" applyFont="1" applyBorder="1" applyAlignment="1">
      <alignment horizontal="center" vertical="center"/>
    </xf>
    <xf numFmtId="0" fontId="54" fillId="0" borderId="9" xfId="6" applyFont="1" applyBorder="1" applyAlignment="1">
      <alignment horizontal="center" vertical="center" wrapText="1"/>
    </xf>
    <xf numFmtId="0" fontId="54" fillId="0" borderId="9" xfId="6" applyFont="1" applyBorder="1" applyAlignment="1">
      <alignment horizontal="left" vertical="center" wrapText="1"/>
    </xf>
    <xf numFmtId="0" fontId="19" fillId="0" borderId="9" xfId="6" applyFont="1" applyBorder="1" applyAlignment="1">
      <alignment horizontal="right" vertical="center" wrapText="1"/>
    </xf>
    <xf numFmtId="0" fontId="54" fillId="0" borderId="9" xfId="6" applyFont="1" applyBorder="1" applyAlignment="1">
      <alignment horizontal="center" vertical="center"/>
    </xf>
    <xf numFmtId="0" fontId="23" fillId="0" borderId="9" xfId="6" applyFont="1" applyBorder="1" applyAlignment="1">
      <alignment horizontal="center" vertical="center"/>
    </xf>
    <xf numFmtId="0" fontId="23" fillId="0" borderId="9" xfId="6" applyFont="1" applyBorder="1" applyAlignment="1">
      <alignment horizontal="left" vertical="center"/>
    </xf>
    <xf numFmtId="0" fontId="23" fillId="0" borderId="9" xfId="6" applyFont="1" applyBorder="1" applyAlignment="1">
      <alignment horizontal="right" vertical="center"/>
    </xf>
    <xf numFmtId="0" fontId="64" fillId="0" borderId="9" xfId="6" applyFont="1" applyBorder="1" applyAlignment="1">
      <alignment horizontal="center" vertical="center"/>
    </xf>
    <xf numFmtId="0" fontId="23" fillId="0" borderId="0" xfId="6" applyFont="1"/>
    <xf numFmtId="0" fontId="21" fillId="0" borderId="9" xfId="6" applyFont="1" applyBorder="1" applyAlignment="1">
      <alignment horizontal="center" vertical="center"/>
    </xf>
    <xf numFmtId="0" fontId="24" fillId="0" borderId="9" xfId="6" applyFont="1" applyBorder="1" applyAlignment="1">
      <alignment horizontal="left" vertical="center"/>
    </xf>
    <xf numFmtId="0" fontId="24" fillId="0" borderId="9" xfId="6" applyFont="1" applyBorder="1" applyAlignment="1">
      <alignment horizontal="right" vertical="center"/>
    </xf>
    <xf numFmtId="0" fontId="21" fillId="0" borderId="9" xfId="6" applyFont="1" applyBorder="1" applyAlignment="1">
      <alignment horizontal="right" vertical="center" wrapText="1"/>
    </xf>
    <xf numFmtId="0" fontId="64" fillId="0" borderId="9" xfId="6" applyFont="1" applyBorder="1" applyAlignment="1">
      <alignment horizontal="right" vertical="center" wrapText="1"/>
    </xf>
    <xf numFmtId="0" fontId="60" fillId="0" borderId="9" xfId="6" applyFont="1" applyBorder="1" applyAlignment="1">
      <alignment horizontal="right" vertical="center" wrapText="1"/>
    </xf>
    <xf numFmtId="0" fontId="60" fillId="0" borderId="9" xfId="6" applyFont="1" applyBorder="1" applyAlignment="1">
      <alignment horizontal="center" vertical="center"/>
    </xf>
    <xf numFmtId="0" fontId="21" fillId="0" borderId="9" xfId="6" applyFont="1" applyBorder="1" applyAlignment="1">
      <alignment horizontal="left" vertical="center"/>
    </xf>
    <xf numFmtId="0" fontId="21" fillId="0" borderId="9" xfId="6" applyFont="1" applyBorder="1" applyAlignment="1">
      <alignment horizontal="right" vertical="center"/>
    </xf>
    <xf numFmtId="0" fontId="54" fillId="0" borderId="9" xfId="6" applyFont="1" applyBorder="1" applyAlignment="1">
      <alignment horizontal="left" vertical="center"/>
    </xf>
    <xf numFmtId="0" fontId="19" fillId="0" borderId="9" xfId="6" applyFont="1" applyBorder="1" applyAlignment="1">
      <alignment horizontal="right" vertical="center"/>
    </xf>
    <xf numFmtId="0" fontId="19" fillId="0" borderId="9" xfId="6" applyFont="1" applyBorder="1" applyAlignment="1">
      <alignment horizontal="center" vertical="center"/>
    </xf>
    <xf numFmtId="0" fontId="54" fillId="0" borderId="24" xfId="6" applyFont="1" applyBorder="1" applyAlignment="1">
      <alignment horizontal="center" vertical="center"/>
    </xf>
    <xf numFmtId="0" fontId="54" fillId="0" borderId="24" xfId="6" applyFont="1" applyBorder="1" applyAlignment="1">
      <alignment horizontal="left" vertical="center"/>
    </xf>
    <xf numFmtId="0" fontId="21" fillId="0" borderId="24" xfId="6" applyFont="1" applyBorder="1" applyAlignment="1">
      <alignment horizontal="right" vertical="center"/>
    </xf>
    <xf numFmtId="0" fontId="19" fillId="0" borderId="24" xfId="6" applyFont="1" applyBorder="1" applyAlignment="1">
      <alignment horizontal="center" vertical="center"/>
    </xf>
    <xf numFmtId="0" fontId="21" fillId="0" borderId="24" xfId="6" applyFont="1" applyBorder="1" applyAlignment="1">
      <alignment horizontal="center" vertical="center"/>
    </xf>
    <xf numFmtId="0" fontId="24" fillId="0" borderId="24" xfId="6" applyFont="1" applyBorder="1" applyAlignment="1">
      <alignment horizontal="left" vertical="center"/>
    </xf>
    <xf numFmtId="0" fontId="21" fillId="0" borderId="10" xfId="6" applyFont="1" applyBorder="1" applyAlignment="1">
      <alignment horizontal="center" vertical="center"/>
    </xf>
    <xf numFmtId="0" fontId="24" fillId="0" borderId="10" xfId="6" applyFont="1" applyBorder="1" applyAlignment="1">
      <alignment horizontal="left" vertical="center"/>
    </xf>
    <xf numFmtId="0" fontId="21" fillId="0" borderId="10" xfId="6" applyFont="1" applyBorder="1" applyAlignment="1">
      <alignment horizontal="right" vertical="center"/>
    </xf>
    <xf numFmtId="0" fontId="19" fillId="0" borderId="10" xfId="6" applyFont="1" applyBorder="1" applyAlignment="1">
      <alignment horizontal="center" vertical="center"/>
    </xf>
    <xf numFmtId="0" fontId="55" fillId="0" borderId="0" xfId="6" applyFont="1" applyBorder="1"/>
    <xf numFmtId="0" fontId="21" fillId="0" borderId="0" xfId="6" applyFont="1" applyBorder="1"/>
    <xf numFmtId="0" fontId="1" fillId="0" borderId="22" xfId="6" applyFont="1" applyBorder="1" applyAlignment="1">
      <alignment horizontal="center" vertical="center"/>
    </xf>
    <xf numFmtId="0" fontId="10" fillId="0" borderId="22" xfId="6" applyFont="1" applyBorder="1" applyAlignment="1">
      <alignment horizontal="left" vertical="center"/>
    </xf>
    <xf numFmtId="0" fontId="1" fillId="0" borderId="22" xfId="6" applyFont="1" applyBorder="1" applyAlignment="1">
      <alignment horizontal="right" vertical="center"/>
    </xf>
    <xf numFmtId="0" fontId="20" fillId="0" borderId="22" xfId="6" applyFont="1" applyBorder="1" applyAlignment="1">
      <alignment horizontal="center" vertical="center"/>
    </xf>
    <xf numFmtId="0" fontId="22" fillId="0" borderId="10" xfId="6" applyFont="1" applyBorder="1" applyAlignment="1">
      <alignment horizontal="center" vertical="center"/>
    </xf>
    <xf numFmtId="0" fontId="22" fillId="0" borderId="10" xfId="6" applyFont="1" applyBorder="1" applyAlignment="1">
      <alignment horizontal="left" vertical="center"/>
    </xf>
    <xf numFmtId="0" fontId="29" fillId="0" borderId="0" xfId="6" applyFont="1" applyAlignment="1">
      <alignment horizontal="center" vertical="center"/>
    </xf>
    <xf numFmtId="0" fontId="51" fillId="0" borderId="22" xfId="6" applyFont="1" applyBorder="1" applyAlignment="1">
      <alignment horizontal="center" vertical="center"/>
    </xf>
    <xf numFmtId="3" fontId="21" fillId="0" borderId="0" xfId="0" applyNumberFormat="1" applyFont="1" applyBorder="1"/>
    <xf numFmtId="3" fontId="16" fillId="0" borderId="9" xfId="0" applyNumberFormat="1" applyFont="1" applyBorder="1" applyAlignment="1">
      <alignment horizontal="justify" vertical="center" wrapText="1"/>
    </xf>
    <xf numFmtId="165" fontId="51" fillId="0" borderId="23" xfId="2" applyNumberFormat="1" applyFont="1" applyBorder="1"/>
    <xf numFmtId="0" fontId="17" fillId="0" borderId="16" xfId="0" applyFont="1" applyBorder="1" applyAlignment="1">
      <alignment horizontal="center" vertical="top" wrapText="1"/>
    </xf>
    <xf numFmtId="0" fontId="24" fillId="0" borderId="0" xfId="0" applyFont="1" applyAlignment="1"/>
    <xf numFmtId="3" fontId="14" fillId="0" borderId="12" xfId="0" applyNumberFormat="1" applyFont="1" applyBorder="1" applyAlignment="1">
      <alignment horizontal="right" vertical="center"/>
    </xf>
    <xf numFmtId="3" fontId="14" fillId="0" borderId="12" xfId="0" applyNumberFormat="1" applyFont="1" applyBorder="1" applyAlignment="1">
      <alignment horizontal="right" vertical="center" wrapText="1"/>
    </xf>
    <xf numFmtId="3" fontId="16" fillId="0" borderId="13" xfId="0" applyNumberFormat="1" applyFont="1" applyBorder="1" applyAlignment="1">
      <alignment horizontal="justify" vertical="center" wrapText="1"/>
    </xf>
    <xf numFmtId="166" fontId="16" fillId="0" borderId="10" xfId="0" applyNumberFormat="1" applyFont="1" applyBorder="1" applyAlignment="1">
      <alignment horizontal="right" vertical="center" wrapText="1"/>
    </xf>
    <xf numFmtId="166" fontId="16" fillId="0" borderId="13" xfId="0" applyNumberFormat="1" applyFont="1" applyBorder="1" applyAlignment="1">
      <alignment horizontal="right" vertical="center"/>
    </xf>
    <xf numFmtId="166" fontId="16" fillId="0" borderId="9" xfId="0" applyNumberFormat="1" applyFont="1" applyBorder="1" applyAlignment="1">
      <alignment horizontal="right" vertical="center"/>
    </xf>
    <xf numFmtId="0" fontId="24" fillId="0" borderId="0" xfId="0" applyFont="1" applyBorder="1" applyAlignment="1"/>
    <xf numFmtId="0" fontId="49" fillId="0" borderId="0" xfId="0" applyFont="1"/>
    <xf numFmtId="0" fontId="14" fillId="0" borderId="0" xfId="0" applyFont="1" applyBorder="1" applyAlignment="1"/>
    <xf numFmtId="0" fontId="14" fillId="0" borderId="0" xfId="0" applyFont="1" applyBorder="1" applyAlignment="1">
      <alignment horizontal="right"/>
    </xf>
    <xf numFmtId="0" fontId="44" fillId="0" borderId="21" xfId="0" quotePrefix="1" applyFont="1" applyBorder="1" applyAlignment="1">
      <alignment horizontal="center"/>
    </xf>
    <xf numFmtId="0" fontId="44" fillId="0" borderId="12" xfId="0" quotePrefix="1" applyFont="1" applyBorder="1" applyAlignment="1">
      <alignment horizontal="center"/>
    </xf>
    <xf numFmtId="165" fontId="21" fillId="0" borderId="0" xfId="2" applyNumberFormat="1" applyFont="1" applyFill="1"/>
    <xf numFmtId="165" fontId="19" fillId="0" borderId="0" xfId="2" applyNumberFormat="1" applyFont="1" applyFill="1"/>
    <xf numFmtId="165" fontId="46" fillId="0" borderId="0" xfId="2" applyNumberFormat="1" applyFont="1" applyFill="1"/>
    <xf numFmtId="165" fontId="24" fillId="0" borderId="0" xfId="2" applyNumberFormat="1" applyFont="1" applyFill="1"/>
    <xf numFmtId="165" fontId="23" fillId="0" borderId="0" xfId="2" applyNumberFormat="1" applyFont="1" applyFill="1"/>
    <xf numFmtId="3" fontId="21" fillId="0" borderId="0" xfId="0" applyNumberFormat="1" applyFont="1"/>
    <xf numFmtId="3" fontId="50" fillId="0" borderId="17" xfId="0" quotePrefix="1" applyNumberFormat="1" applyFont="1" applyBorder="1" applyAlignment="1">
      <alignment horizontal="center"/>
    </xf>
    <xf numFmtId="3" fontId="21" fillId="7" borderId="9" xfId="0" applyNumberFormat="1" applyFont="1" applyFill="1" applyBorder="1"/>
    <xf numFmtId="165" fontId="21" fillId="0" borderId="0" xfId="2" applyNumberFormat="1" applyFont="1"/>
    <xf numFmtId="3" fontId="21" fillId="0" borderId="23" xfId="5" applyNumberFormat="1" applyFont="1" applyFill="1" applyBorder="1" applyAlignment="1">
      <alignment horizontal="right"/>
    </xf>
    <xf numFmtId="3" fontId="19" fillId="0" borderId="14" xfId="5" applyNumberFormat="1" applyFont="1" applyFill="1" applyBorder="1" applyAlignment="1">
      <alignment horizontal="right" vertical="center"/>
    </xf>
    <xf numFmtId="3" fontId="21" fillId="0" borderId="24" xfId="5" applyNumberFormat="1" applyFont="1" applyFill="1" applyBorder="1" applyAlignment="1">
      <alignment horizontal="right"/>
    </xf>
    <xf numFmtId="0" fontId="19" fillId="0" borderId="0" xfId="5" applyFont="1" applyFill="1" applyAlignment="1">
      <alignment vertical="center"/>
    </xf>
    <xf numFmtId="165" fontId="19" fillId="0" borderId="0" xfId="2" applyNumberFormat="1" applyFont="1" applyFill="1" applyAlignment="1">
      <alignment vertical="center"/>
    </xf>
    <xf numFmtId="3" fontId="19" fillId="0" borderId="0" xfId="5" applyNumberFormat="1" applyFont="1" applyFill="1" applyAlignment="1">
      <alignment vertical="center"/>
    </xf>
    <xf numFmtId="3" fontId="24" fillId="0" borderId="0" xfId="5" applyNumberFormat="1" applyFont="1" applyFill="1" applyBorder="1" applyAlignment="1"/>
    <xf numFmtId="0" fontId="19" fillId="0" borderId="14" xfId="0" applyFont="1" applyBorder="1" applyAlignment="1">
      <alignment horizontal="center" vertical="center"/>
    </xf>
    <xf numFmtId="0" fontId="19" fillId="0" borderId="14" xfId="0" applyFont="1" applyBorder="1" applyAlignment="1">
      <alignment vertical="center"/>
    </xf>
    <xf numFmtId="3" fontId="19" fillId="0" borderId="14" xfId="0" applyNumberFormat="1" applyFont="1" applyBorder="1" applyAlignment="1">
      <alignment vertical="center"/>
    </xf>
    <xf numFmtId="0" fontId="19" fillId="0" borderId="0" xfId="0" applyFont="1" applyAlignment="1">
      <alignment vertical="center"/>
    </xf>
    <xf numFmtId="3" fontId="21" fillId="0" borderId="13" xfId="0" applyNumberFormat="1" applyFont="1" applyBorder="1" applyAlignment="1">
      <alignment vertical="center"/>
    </xf>
    <xf numFmtId="3" fontId="19" fillId="0" borderId="0" xfId="0" applyNumberFormat="1" applyFont="1" applyAlignment="1">
      <alignment vertical="center"/>
    </xf>
    <xf numFmtId="3" fontId="21" fillId="0" borderId="9" xfId="0" applyNumberFormat="1" applyFont="1" applyBorder="1" applyAlignment="1">
      <alignment horizontal="right" vertical="center"/>
    </xf>
    <xf numFmtId="3" fontId="21" fillId="0" borderId="9" xfId="0" applyNumberFormat="1" applyFont="1" applyBorder="1" applyAlignment="1">
      <alignment vertical="center"/>
    </xf>
    <xf numFmtId="165" fontId="21" fillId="0" borderId="9" xfId="2" applyNumberFormat="1" applyFont="1" applyFill="1" applyBorder="1" applyAlignment="1">
      <alignment horizontal="left" vertical="center"/>
    </xf>
    <xf numFmtId="3" fontId="21" fillId="0" borderId="10" xfId="0" applyNumberFormat="1" applyFont="1" applyBorder="1" applyAlignment="1">
      <alignment vertical="center"/>
    </xf>
    <xf numFmtId="0" fontId="60" fillId="0" borderId="9" xfId="2" applyNumberFormat="1" applyFont="1" applyFill="1" applyBorder="1" applyAlignment="1">
      <alignment horizontal="center" vertical="center"/>
    </xf>
    <xf numFmtId="3" fontId="19" fillId="0" borderId="14" xfId="0" applyNumberFormat="1" applyFont="1" applyBorder="1" applyAlignment="1">
      <alignment horizontal="right" vertical="center"/>
    </xf>
    <xf numFmtId="165" fontId="21" fillId="0" borderId="0" xfId="2" applyNumberFormat="1" applyFont="1" applyAlignment="1">
      <alignment vertical="center"/>
    </xf>
    <xf numFmtId="165" fontId="19" fillId="0" borderId="0" xfId="2" applyNumberFormat="1" applyFont="1" applyAlignment="1">
      <alignment vertical="center"/>
    </xf>
    <xf numFmtId="0" fontId="21" fillId="0" borderId="0" xfId="0" applyFont="1" applyAlignment="1">
      <alignment vertical="center"/>
    </xf>
    <xf numFmtId="0" fontId="21" fillId="0" borderId="23" xfId="0" applyFont="1" applyBorder="1" applyAlignment="1">
      <alignment horizontal="center" vertical="center"/>
    </xf>
    <xf numFmtId="3" fontId="21" fillId="0" borderId="23" xfId="0" applyNumberFormat="1" applyFont="1" applyBorder="1" applyAlignment="1">
      <alignment vertical="center"/>
    </xf>
    <xf numFmtId="0" fontId="21" fillId="0" borderId="24" xfId="0" applyFont="1" applyBorder="1" applyAlignment="1">
      <alignment horizontal="center" vertical="center"/>
    </xf>
    <xf numFmtId="3" fontId="21" fillId="0" borderId="24" xfId="0" applyNumberFormat="1" applyFont="1" applyBorder="1" applyAlignment="1">
      <alignment vertical="center"/>
    </xf>
    <xf numFmtId="0" fontId="21" fillId="0" borderId="23" xfId="0" applyFont="1" applyBorder="1" applyAlignment="1">
      <alignment vertical="center"/>
    </xf>
    <xf numFmtId="3" fontId="21" fillId="0" borderId="23" xfId="5" applyNumberFormat="1" applyFont="1" applyFill="1" applyBorder="1" applyAlignment="1">
      <alignment horizontal="right" vertical="center"/>
    </xf>
    <xf numFmtId="0" fontId="21" fillId="0" borderId="24" xfId="0" applyFont="1" applyBorder="1" applyAlignment="1">
      <alignment vertical="center"/>
    </xf>
    <xf numFmtId="3" fontId="21" fillId="0" borderId="24" xfId="5" applyNumberFormat="1" applyFont="1" applyFill="1" applyBorder="1" applyAlignment="1">
      <alignment horizontal="right" vertical="center"/>
    </xf>
    <xf numFmtId="0" fontId="19" fillId="0" borderId="14" xfId="0" applyFont="1" applyBorder="1" applyAlignment="1">
      <alignment horizontal="left" vertical="center"/>
    </xf>
    <xf numFmtId="0" fontId="19" fillId="0" borderId="18" xfId="0" applyFont="1" applyBorder="1" applyAlignment="1">
      <alignment horizontal="center" wrapText="1"/>
    </xf>
    <xf numFmtId="3" fontId="19" fillId="0" borderId="18" xfId="0" applyNumberFormat="1" applyFont="1" applyBorder="1" applyAlignment="1">
      <alignment horizontal="center" wrapText="1"/>
    </xf>
    <xf numFmtId="3" fontId="19" fillId="0" borderId="0" xfId="5" applyNumberFormat="1" applyFont="1" applyFill="1" applyBorder="1" applyAlignment="1">
      <alignment vertical="top"/>
    </xf>
    <xf numFmtId="0" fontId="42" fillId="0" borderId="14" xfId="0" applyFont="1" applyBorder="1" applyAlignment="1">
      <alignment horizontal="center" vertical="center"/>
    </xf>
    <xf numFmtId="3" fontId="42" fillId="0" borderId="14" xfId="0" applyNumberFormat="1" applyFont="1" applyBorder="1" applyAlignment="1">
      <alignment vertical="center"/>
    </xf>
    <xf numFmtId="2" fontId="19" fillId="0" borderId="0" xfId="0" applyNumberFormat="1" applyFont="1" applyAlignment="1">
      <alignment vertical="center"/>
    </xf>
    <xf numFmtId="0" fontId="21" fillId="0" borderId="0" xfId="0" applyFont="1" applyBorder="1" applyAlignment="1">
      <alignment vertical="center"/>
    </xf>
    <xf numFmtId="0" fontId="21" fillId="0" borderId="11" xfId="0" applyFont="1" applyBorder="1" applyAlignment="1">
      <alignment vertical="center"/>
    </xf>
    <xf numFmtId="0" fontId="56" fillId="0" borderId="14" xfId="0" applyFont="1" applyBorder="1" applyAlignment="1">
      <alignment horizontal="center" vertical="center"/>
    </xf>
    <xf numFmtId="0" fontId="55" fillId="0" borderId="9" xfId="0" applyFont="1" applyBorder="1" applyAlignment="1">
      <alignment horizontal="center" vertical="center"/>
    </xf>
    <xf numFmtId="0" fontId="55" fillId="0" borderId="9" xfId="0" applyFont="1" applyBorder="1" applyAlignment="1">
      <alignment vertical="center"/>
    </xf>
    <xf numFmtId="3" fontId="55" fillId="0" borderId="9" xfId="0" applyNumberFormat="1" applyFont="1" applyBorder="1" applyAlignment="1">
      <alignment horizontal="center" vertical="center"/>
    </xf>
    <xf numFmtId="3" fontId="21" fillId="0" borderId="0" xfId="0" applyNumberFormat="1" applyFont="1" applyBorder="1" applyAlignment="1">
      <alignment vertical="center"/>
    </xf>
    <xf numFmtId="3" fontId="19" fillId="0" borderId="0" xfId="5" applyNumberFormat="1" applyFont="1" applyFill="1"/>
    <xf numFmtId="0" fontId="21" fillId="0" borderId="10" xfId="8" applyFont="1" applyFill="1" applyBorder="1" applyAlignment="1">
      <alignment horizontal="center" vertical="center" wrapText="1"/>
    </xf>
    <xf numFmtId="167" fontId="21" fillId="0" borderId="10" xfId="8" applyNumberFormat="1" applyFont="1" applyFill="1" applyBorder="1" applyAlignment="1">
      <alignment vertical="center" wrapText="1"/>
    </xf>
    <xf numFmtId="3" fontId="21" fillId="0" borderId="0" xfId="0" applyNumberFormat="1" applyFont="1" applyAlignment="1">
      <alignment vertical="center"/>
    </xf>
    <xf numFmtId="0" fontId="21" fillId="0" borderId="13" xfId="8" applyFont="1" applyFill="1" applyBorder="1" applyAlignment="1">
      <alignment horizontal="center" vertical="center" wrapText="1"/>
    </xf>
    <xf numFmtId="167" fontId="21" fillId="0" borderId="13" xfId="8" applyNumberFormat="1" applyFont="1" applyFill="1" applyBorder="1" applyAlignment="1">
      <alignment vertical="center" wrapText="1"/>
    </xf>
    <xf numFmtId="3" fontId="21" fillId="0" borderId="13" xfId="0" applyNumberFormat="1" applyFont="1" applyBorder="1"/>
    <xf numFmtId="3" fontId="45" fillId="0" borderId="0" xfId="0" applyNumberFormat="1" applyFont="1"/>
    <xf numFmtId="3" fontId="23" fillId="0" borderId="0" xfId="5" applyNumberFormat="1" applyFont="1" applyFill="1"/>
    <xf numFmtId="0" fontId="19" fillId="0" borderId="14" xfId="0" applyFont="1" applyBorder="1" applyAlignment="1">
      <alignment horizontal="center" vertical="center"/>
    </xf>
    <xf numFmtId="3" fontId="21" fillId="0" borderId="13" xfId="0" applyNumberFormat="1" applyFont="1" applyBorder="1" applyAlignment="1">
      <alignment horizontal="right" vertical="center"/>
    </xf>
    <xf numFmtId="3" fontId="21" fillId="0" borderId="10" xfId="0" applyNumberFormat="1" applyFont="1" applyBorder="1" applyAlignment="1">
      <alignment horizontal="right" vertical="center"/>
    </xf>
    <xf numFmtId="165" fontId="21" fillId="0" borderId="11" xfId="0" applyNumberFormat="1" applyFont="1" applyBorder="1" applyAlignment="1">
      <alignment vertical="center"/>
    </xf>
    <xf numFmtId="3" fontId="21" fillId="0" borderId="0" xfId="5" applyNumberFormat="1" applyFont="1" applyFill="1" applyAlignment="1">
      <alignment vertical="center"/>
    </xf>
    <xf numFmtId="165" fontId="21" fillId="0" borderId="0" xfId="2" applyNumberFormat="1" applyFont="1" applyFill="1" applyAlignment="1">
      <alignment vertical="center"/>
    </xf>
    <xf numFmtId="0" fontId="21" fillId="0" borderId="0" xfId="5" applyFont="1" applyFill="1" applyAlignment="1">
      <alignment vertical="center"/>
    </xf>
    <xf numFmtId="165" fontId="60" fillId="0" borderId="13" xfId="2" applyNumberFormat="1" applyFont="1" applyBorder="1" applyAlignment="1">
      <alignment vertical="center"/>
    </xf>
    <xf numFmtId="165" fontId="60" fillId="0" borderId="9" xfId="2" applyNumberFormat="1" applyFont="1" applyBorder="1" applyAlignment="1">
      <alignment vertical="center"/>
    </xf>
    <xf numFmtId="165" fontId="21" fillId="0" borderId="9" xfId="2" applyNumberFormat="1" applyFont="1" applyBorder="1" applyAlignment="1">
      <alignment vertical="center"/>
    </xf>
    <xf numFmtId="3" fontId="60" fillId="0" borderId="9" xfId="0" applyNumberFormat="1" applyFont="1" applyBorder="1" applyAlignment="1">
      <alignment vertical="center"/>
    </xf>
    <xf numFmtId="3" fontId="19" fillId="0" borderId="18" xfId="0" applyNumberFormat="1" applyFont="1" applyBorder="1" applyAlignment="1">
      <alignment horizontal="right" vertical="center"/>
    </xf>
    <xf numFmtId="3" fontId="19" fillId="7" borderId="18" xfId="0" applyNumberFormat="1" applyFont="1" applyFill="1" applyBorder="1" applyAlignment="1">
      <alignment horizontal="right" vertical="center"/>
    </xf>
    <xf numFmtId="0" fontId="21" fillId="0" borderId="9" xfId="0" applyFont="1" applyBorder="1"/>
    <xf numFmtId="165" fontId="21" fillId="0" borderId="9" xfId="2" applyNumberFormat="1" applyFont="1" applyBorder="1"/>
    <xf numFmtId="0" fontId="60" fillId="0" borderId="9" xfId="0" applyFont="1" applyBorder="1" applyAlignment="1">
      <alignment vertical="center"/>
    </xf>
    <xf numFmtId="0" fontId="19" fillId="0" borderId="14" xfId="0" applyFont="1" applyBorder="1" applyAlignment="1">
      <alignment horizontal="center" vertical="center" wrapText="1"/>
    </xf>
    <xf numFmtId="3" fontId="55" fillId="0" borderId="23" xfId="0" applyNumberFormat="1" applyFont="1" applyBorder="1" applyAlignment="1">
      <alignment horizontal="center" vertical="center"/>
    </xf>
    <xf numFmtId="3" fontId="60" fillId="0" borderId="23" xfId="0" applyNumberFormat="1" applyFont="1" applyBorder="1" applyAlignment="1">
      <alignment vertical="center"/>
    </xf>
    <xf numFmtId="165" fontId="21" fillId="0" borderId="0" xfId="0" applyNumberFormat="1" applyFont="1" applyBorder="1" applyAlignment="1">
      <alignment vertical="center"/>
    </xf>
    <xf numFmtId="165" fontId="21" fillId="0" borderId="9" xfId="0" applyNumberFormat="1" applyFont="1" applyBorder="1" applyAlignment="1">
      <alignment vertical="center"/>
    </xf>
    <xf numFmtId="0" fontId="21" fillId="0" borderId="9" xfId="0" applyFont="1" applyBorder="1" applyAlignment="1">
      <alignment vertical="center"/>
    </xf>
    <xf numFmtId="0" fontId="44" fillId="0" borderId="9" xfId="0" applyFont="1" applyBorder="1" applyAlignment="1">
      <alignment horizontal="center" vertical="center"/>
    </xf>
    <xf numFmtId="0" fontId="57" fillId="0" borderId="9" xfId="0" applyFont="1" applyBorder="1" applyAlignment="1">
      <alignment vertical="center"/>
    </xf>
    <xf numFmtId="3" fontId="24" fillId="0" borderId="9" xfId="0" applyNumberFormat="1" applyFont="1" applyBorder="1" applyAlignment="1">
      <alignment vertical="center"/>
    </xf>
    <xf numFmtId="0" fontId="24" fillId="0" borderId="0" xfId="0" applyFont="1" applyBorder="1" applyAlignment="1">
      <alignment vertical="center"/>
    </xf>
    <xf numFmtId="3" fontId="24" fillId="0" borderId="0" xfId="0" applyNumberFormat="1" applyFont="1" applyBorder="1" applyAlignment="1">
      <alignment vertical="center"/>
    </xf>
    <xf numFmtId="3" fontId="24" fillId="0" borderId="9" xfId="0" applyNumberFormat="1" applyFont="1" applyBorder="1" applyAlignment="1">
      <alignment horizontal="right" vertical="center"/>
    </xf>
    <xf numFmtId="0" fontId="24" fillId="0" borderId="9" xfId="0" applyFont="1" applyBorder="1" applyAlignment="1">
      <alignment vertical="center"/>
    </xf>
    <xf numFmtId="165" fontId="21" fillId="0" borderId="0" xfId="2" applyNumberFormat="1" applyFont="1" applyBorder="1" applyAlignment="1">
      <alignment vertical="center"/>
    </xf>
    <xf numFmtId="3" fontId="53" fillId="0" borderId="24" xfId="0" applyNumberFormat="1" applyFont="1" applyBorder="1" applyAlignment="1">
      <alignment horizontal="center" vertical="center"/>
    </xf>
    <xf numFmtId="3" fontId="54" fillId="0" borderId="24" xfId="0" applyNumberFormat="1" applyFont="1" applyBorder="1" applyAlignment="1">
      <alignment vertical="center"/>
    </xf>
    <xf numFmtId="3" fontId="19" fillId="0" borderId="24" xfId="0" applyNumberFormat="1" applyFont="1" applyBorder="1" applyAlignment="1">
      <alignment vertical="center"/>
    </xf>
    <xf numFmtId="3" fontId="23" fillId="0" borderId="24" xfId="0" applyNumberFormat="1" applyFont="1" applyBorder="1" applyAlignment="1">
      <alignment vertical="center"/>
    </xf>
    <xf numFmtId="0" fontId="21" fillId="0" borderId="13" xfId="0" applyFont="1" applyBorder="1"/>
    <xf numFmtId="165" fontId="21" fillId="0" borderId="13" xfId="2" applyNumberFormat="1" applyFont="1" applyBorder="1"/>
    <xf numFmtId="3" fontId="54" fillId="0" borderId="14" xfId="0" applyNumberFormat="1" applyFont="1" applyBorder="1" applyAlignment="1">
      <alignment vertical="center"/>
    </xf>
    <xf numFmtId="0" fontId="54" fillId="0" borderId="14" xfId="0" applyFont="1" applyBorder="1" applyAlignment="1">
      <alignment vertical="center"/>
    </xf>
    <xf numFmtId="0" fontId="60" fillId="0" borderId="13" xfId="2" applyNumberFormat="1" applyFont="1" applyFill="1" applyBorder="1" applyAlignment="1">
      <alignment horizontal="center" vertical="center"/>
    </xf>
    <xf numFmtId="169" fontId="21" fillId="0" borderId="9" xfId="0" applyNumberFormat="1" applyFont="1" applyBorder="1"/>
    <xf numFmtId="165" fontId="21" fillId="0" borderId="9" xfId="0" applyNumberFormat="1" applyFont="1" applyBorder="1"/>
    <xf numFmtId="165" fontId="19" fillId="0" borderId="0" xfId="0" applyNumberFormat="1" applyFont="1" applyAlignment="1">
      <alignment vertical="center"/>
    </xf>
    <xf numFmtId="3" fontId="53" fillId="0" borderId="14" xfId="0" applyNumberFormat="1" applyFont="1" applyBorder="1" applyAlignment="1">
      <alignment horizontal="center" vertical="center"/>
    </xf>
    <xf numFmtId="3" fontId="21" fillId="0" borderId="11" xfId="0" applyNumberFormat="1" applyFont="1" applyBorder="1" applyAlignment="1">
      <alignment vertical="center"/>
    </xf>
    <xf numFmtId="0" fontId="21" fillId="0" borderId="23" xfId="8" applyFont="1" applyFill="1" applyBorder="1" applyAlignment="1">
      <alignment horizontal="center" vertical="center" wrapText="1"/>
    </xf>
    <xf numFmtId="167" fontId="21" fillId="0" borderId="23" xfId="8" applyNumberFormat="1" applyFont="1" applyFill="1" applyBorder="1" applyAlignment="1">
      <alignment vertical="center" wrapText="1"/>
    </xf>
    <xf numFmtId="165" fontId="21" fillId="0" borderId="10" xfId="2" applyNumberFormat="1" applyFont="1" applyBorder="1" applyAlignment="1">
      <alignment vertical="center"/>
    </xf>
    <xf numFmtId="0" fontId="55" fillId="0" borderId="13" xfId="0" applyFont="1" applyBorder="1" applyAlignment="1">
      <alignment horizontal="center" vertical="center"/>
    </xf>
    <xf numFmtId="0" fontId="60" fillId="0" borderId="13" xfId="0" applyFont="1" applyBorder="1" applyAlignment="1">
      <alignment vertical="center"/>
    </xf>
    <xf numFmtId="0" fontId="55" fillId="0" borderId="10" xfId="0" applyFont="1" applyBorder="1" applyAlignment="1">
      <alignment horizontal="center" vertical="center"/>
    </xf>
    <xf numFmtId="0" fontId="60" fillId="0" borderId="10" xfId="0" applyFont="1" applyBorder="1" applyAlignment="1">
      <alignment vertical="center"/>
    </xf>
    <xf numFmtId="3" fontId="24" fillId="0" borderId="10" xfId="0" applyNumberFormat="1" applyFont="1" applyBorder="1" applyAlignment="1">
      <alignment horizontal="right" vertical="center"/>
    </xf>
    <xf numFmtId="0" fontId="21" fillId="0" borderId="9" xfId="0" applyFont="1" applyBorder="1" applyAlignment="1">
      <alignment vertical="center" wrapText="1"/>
    </xf>
    <xf numFmtId="3" fontId="21" fillId="0" borderId="23" xfId="0" applyNumberFormat="1" applyFont="1" applyBorder="1"/>
    <xf numFmtId="3" fontId="21" fillId="7" borderId="23" xfId="0" applyNumberFormat="1" applyFont="1" applyFill="1" applyBorder="1"/>
    <xf numFmtId="0" fontId="60" fillId="0" borderId="9" xfId="0" applyFont="1" applyBorder="1" applyAlignment="1">
      <alignment vertical="center" wrapText="1"/>
    </xf>
    <xf numFmtId="3" fontId="57" fillId="0" borderId="23" xfId="5" applyNumberFormat="1" applyFont="1" applyFill="1" applyBorder="1" applyAlignment="1">
      <alignment horizontal="right"/>
    </xf>
    <xf numFmtId="3" fontId="57" fillId="0" borderId="24" xfId="5" applyNumberFormat="1" applyFont="1" applyFill="1" applyBorder="1" applyAlignment="1">
      <alignment horizontal="right"/>
    </xf>
    <xf numFmtId="3" fontId="54" fillId="0" borderId="2" xfId="5" applyNumberFormat="1" applyFont="1" applyFill="1" applyBorder="1" applyAlignment="1">
      <alignment horizontal="centerContinuous" vertical="center"/>
    </xf>
    <xf numFmtId="3" fontId="54" fillId="0" borderId="17" xfId="5" applyNumberFormat="1" applyFont="1" applyFill="1" applyBorder="1" applyAlignment="1">
      <alignment horizontal="centerContinuous" vertical="center"/>
    </xf>
    <xf numFmtId="3" fontId="54" fillId="0" borderId="18" xfId="5" applyNumberFormat="1" applyFont="1" applyFill="1" applyBorder="1" applyAlignment="1">
      <alignment horizontal="center" vertical="center" wrapText="1"/>
    </xf>
    <xf numFmtId="3" fontId="54" fillId="0" borderId="0" xfId="5" applyNumberFormat="1" applyFont="1" applyFill="1" applyBorder="1" applyAlignment="1">
      <alignment horizontal="center" vertical="center" wrapText="1"/>
    </xf>
    <xf numFmtId="3" fontId="54" fillId="0" borderId="7" xfId="5" applyNumberFormat="1" applyFont="1" applyFill="1" applyBorder="1" applyAlignment="1">
      <alignment horizontal="center" vertical="center" wrapText="1"/>
    </xf>
    <xf numFmtId="3" fontId="54" fillId="0" borderId="14" xfId="5" applyNumberFormat="1" applyFont="1" applyFill="1" applyBorder="1" applyAlignment="1">
      <alignment horizontal="center" vertical="center" wrapText="1"/>
    </xf>
    <xf numFmtId="49" fontId="54" fillId="0" borderId="14" xfId="5" applyNumberFormat="1" applyFont="1" applyFill="1" applyBorder="1" applyAlignment="1">
      <alignment horizontal="left" vertical="center"/>
    </xf>
    <xf numFmtId="49" fontId="54" fillId="0" borderId="14" xfId="5" applyNumberFormat="1" applyFont="1" applyFill="1" applyBorder="1" applyAlignment="1">
      <alignment horizontal="center" vertical="center"/>
    </xf>
    <xf numFmtId="3" fontId="54" fillId="0" borderId="14" xfId="5" quotePrefix="1" applyNumberFormat="1" applyFont="1" applyFill="1" applyBorder="1" applyAlignment="1">
      <alignment horizontal="right" vertical="center"/>
    </xf>
    <xf numFmtId="49" fontId="54" fillId="0" borderId="14" xfId="5" applyNumberFormat="1" applyFont="1" applyFill="1" applyBorder="1" applyAlignment="1">
      <alignment horizontal="center" vertical="center" wrapText="1"/>
    </xf>
    <xf numFmtId="49" fontId="54" fillId="0" borderId="14" xfId="9" applyNumberFormat="1" applyFont="1" applyBorder="1" applyAlignment="1">
      <alignment vertical="center" wrapText="1"/>
    </xf>
    <xf numFmtId="3" fontId="54" fillId="0" borderId="14" xfId="5" applyNumberFormat="1" applyFont="1" applyFill="1" applyBorder="1" applyAlignment="1">
      <alignment horizontal="right" vertical="center"/>
    </xf>
    <xf numFmtId="49" fontId="60" fillId="0" borderId="13" xfId="9" quotePrefix="1" applyNumberFormat="1" applyFont="1" applyBorder="1" applyAlignment="1">
      <alignment vertical="center" wrapText="1"/>
    </xf>
    <xf numFmtId="49" fontId="60" fillId="0" borderId="9" xfId="9" quotePrefix="1" applyNumberFormat="1" applyFont="1" applyBorder="1" applyAlignment="1">
      <alignment vertical="center" wrapText="1"/>
    </xf>
    <xf numFmtId="165" fontId="60" fillId="0" borderId="10" xfId="2" applyNumberFormat="1" applyFont="1" applyBorder="1" applyAlignment="1">
      <alignment vertical="center"/>
    </xf>
    <xf numFmtId="165" fontId="54" fillId="0" borderId="14" xfId="2" applyNumberFormat="1" applyFont="1" applyFill="1" applyBorder="1" applyAlignment="1">
      <alignment vertical="center"/>
    </xf>
    <xf numFmtId="165" fontId="54" fillId="0" borderId="14" xfId="2" applyNumberFormat="1" applyFont="1" applyBorder="1" applyAlignment="1">
      <alignment vertical="center"/>
    </xf>
    <xf numFmtId="3" fontId="54" fillId="0" borderId="14" xfId="5" applyNumberFormat="1" applyFont="1" applyFill="1" applyBorder="1" applyAlignment="1">
      <alignment horizontal="right"/>
    </xf>
    <xf numFmtId="3" fontId="54" fillId="0" borderId="14" xfId="5" quotePrefix="1" applyNumberFormat="1" applyFont="1" applyFill="1" applyBorder="1" applyAlignment="1">
      <alignment horizontal="right"/>
    </xf>
    <xf numFmtId="49" fontId="54" fillId="0" borderId="14" xfId="9" applyNumberFormat="1" applyFont="1" applyBorder="1" applyAlignment="1">
      <alignment horizontal="left" vertical="center" wrapText="1"/>
    </xf>
    <xf numFmtId="0" fontId="54" fillId="0" borderId="14" xfId="9" applyFont="1" applyBorder="1" applyAlignment="1">
      <alignment vertical="center" wrapText="1"/>
    </xf>
    <xf numFmtId="49" fontId="64" fillId="0" borderId="14" xfId="5" applyNumberFormat="1" applyFont="1" applyFill="1" applyBorder="1" applyAlignment="1">
      <alignment horizontal="center" vertical="center"/>
    </xf>
    <xf numFmtId="49" fontId="57" fillId="0" borderId="14" xfId="9" applyNumberFormat="1" applyFont="1" applyBorder="1" applyAlignment="1">
      <alignment vertical="center" wrapText="1"/>
    </xf>
    <xf numFmtId="165" fontId="57" fillId="0" borderId="14" xfId="2" applyNumberFormat="1" applyFont="1" applyBorder="1" applyAlignment="1">
      <alignment vertical="center"/>
    </xf>
    <xf numFmtId="3" fontId="57" fillId="0" borderId="14" xfId="5" applyNumberFormat="1" applyFont="1" applyFill="1" applyBorder="1" applyAlignment="1">
      <alignment horizontal="right" vertical="center"/>
    </xf>
    <xf numFmtId="3" fontId="57" fillId="0" borderId="14" xfId="5" quotePrefix="1" applyNumberFormat="1" applyFont="1" applyFill="1" applyBorder="1" applyAlignment="1">
      <alignment horizontal="right" vertical="center"/>
    </xf>
    <xf numFmtId="49" fontId="54" fillId="0" borderId="14" xfId="5" applyNumberFormat="1" applyFont="1" applyFill="1" applyBorder="1" applyAlignment="1">
      <alignment vertical="center"/>
    </xf>
    <xf numFmtId="0" fontId="54" fillId="0" borderId="14" xfId="5" applyFont="1" applyFill="1" applyBorder="1" applyAlignment="1">
      <alignment horizontal="center" vertical="center"/>
    </xf>
    <xf numFmtId="0" fontId="54" fillId="0" borderId="14" xfId="5" applyNumberFormat="1" applyFont="1" applyFill="1" applyBorder="1" applyAlignment="1">
      <alignment horizontal="left" vertical="center" wrapText="1"/>
    </xf>
    <xf numFmtId="0" fontId="60" fillId="0" borderId="23" xfId="5" applyFont="1" applyFill="1" applyBorder="1" applyAlignment="1">
      <alignment horizontal="center" vertical="center"/>
    </xf>
    <xf numFmtId="0" fontId="60" fillId="0" borderId="24" xfId="5" applyFont="1" applyFill="1" applyBorder="1" applyAlignment="1">
      <alignment horizontal="center" vertical="center"/>
    </xf>
    <xf numFmtId="0" fontId="54" fillId="0" borderId="14" xfId="5" applyNumberFormat="1" applyFont="1" applyFill="1" applyBorder="1" applyAlignment="1">
      <alignment vertical="center"/>
    </xf>
    <xf numFmtId="0" fontId="57" fillId="0" borderId="23" xfId="5" applyNumberFormat="1" applyFont="1" applyFill="1" applyBorder="1" applyAlignment="1">
      <alignment vertical="center"/>
    </xf>
    <xf numFmtId="3" fontId="57" fillId="0" borderId="23" xfId="5" quotePrefix="1" applyNumberFormat="1" applyFont="1" applyFill="1" applyBorder="1" applyAlignment="1">
      <alignment horizontal="right"/>
    </xf>
    <xf numFmtId="0" fontId="57" fillId="0" borderId="24" xfId="5" applyNumberFormat="1" applyFont="1" applyFill="1" applyBorder="1" applyAlignment="1">
      <alignment vertical="center"/>
    </xf>
    <xf numFmtId="3" fontId="57" fillId="0" borderId="24" xfId="5" quotePrefix="1" applyNumberFormat="1" applyFont="1" applyFill="1" applyBorder="1" applyAlignment="1">
      <alignment horizontal="right"/>
    </xf>
    <xf numFmtId="3" fontId="57" fillId="0" borderId="14" xfId="5" quotePrefix="1" applyNumberFormat="1" applyFont="1" applyFill="1" applyBorder="1" applyAlignment="1">
      <alignment horizontal="right"/>
    </xf>
    <xf numFmtId="0" fontId="54" fillId="0" borderId="14" xfId="7" applyFont="1" applyFill="1" applyBorder="1" applyAlignment="1">
      <alignment horizontal="center"/>
    </xf>
    <xf numFmtId="0" fontId="54" fillId="0" borderId="14" xfId="7" applyFont="1" applyFill="1" applyBorder="1" applyAlignment="1"/>
    <xf numFmtId="3" fontId="53" fillId="0" borderId="15" xfId="5" quotePrefix="1" applyNumberFormat="1" applyFont="1" applyFill="1" applyBorder="1" applyAlignment="1">
      <alignment horizontal="center"/>
    </xf>
    <xf numFmtId="0" fontId="53" fillId="0" borderId="15" xfId="5" applyFont="1" applyFill="1" applyBorder="1" applyAlignment="1">
      <alignment horizontal="center"/>
    </xf>
    <xf numFmtId="3" fontId="53" fillId="0" borderId="14" xfId="5" quotePrefix="1" applyNumberFormat="1" applyFont="1" applyFill="1" applyBorder="1" applyAlignment="1">
      <alignment horizontal="center"/>
    </xf>
    <xf numFmtId="0" fontId="60" fillId="0" borderId="23" xfId="5" applyNumberFormat="1" applyFont="1" applyFill="1" applyBorder="1" applyAlignment="1">
      <alignment vertical="center"/>
    </xf>
    <xf numFmtId="3" fontId="60" fillId="0" borderId="23" xfId="5" applyNumberFormat="1" applyFont="1" applyFill="1" applyBorder="1" applyAlignment="1">
      <alignment horizontal="right" vertical="center"/>
    </xf>
    <xf numFmtId="3" fontId="60" fillId="0" borderId="23" xfId="5" quotePrefix="1" applyNumberFormat="1" applyFont="1" applyFill="1" applyBorder="1" applyAlignment="1">
      <alignment horizontal="right" vertical="center"/>
    </xf>
    <xf numFmtId="0" fontId="60" fillId="0" borderId="10" xfId="5" applyFont="1" applyFill="1" applyBorder="1" applyAlignment="1">
      <alignment horizontal="center" vertical="center"/>
    </xf>
    <xf numFmtId="0" fontId="60" fillId="0" borderId="10" xfId="5" applyNumberFormat="1" applyFont="1" applyFill="1" applyBorder="1" applyAlignment="1">
      <alignment vertical="center"/>
    </xf>
    <xf numFmtId="3" fontId="60" fillId="0" borderId="10" xfId="5" applyNumberFormat="1" applyFont="1" applyFill="1" applyBorder="1" applyAlignment="1">
      <alignment horizontal="right" vertical="center"/>
    </xf>
    <xf numFmtId="3" fontId="60" fillId="0" borderId="10" xfId="5" quotePrefix="1" applyNumberFormat="1" applyFont="1" applyFill="1" applyBorder="1" applyAlignment="1">
      <alignment horizontal="right" vertical="center"/>
    </xf>
    <xf numFmtId="49" fontId="60" fillId="0" borderId="13" xfId="5" applyNumberFormat="1" applyFont="1" applyFill="1" applyBorder="1" applyAlignment="1">
      <alignment horizontal="center" vertical="center"/>
    </xf>
    <xf numFmtId="3" fontId="60" fillId="0" borderId="13" xfId="5" applyNumberFormat="1" applyFont="1" applyFill="1" applyBorder="1" applyAlignment="1">
      <alignment horizontal="right" vertical="center"/>
    </xf>
    <xf numFmtId="3" fontId="60" fillId="0" borderId="13" xfId="5" quotePrefix="1" applyNumberFormat="1" applyFont="1" applyFill="1" applyBorder="1" applyAlignment="1">
      <alignment horizontal="right" vertical="center"/>
    </xf>
    <xf numFmtId="49" fontId="64" fillId="0" borderId="9" xfId="5" applyNumberFormat="1" applyFont="1" applyFill="1" applyBorder="1" applyAlignment="1">
      <alignment horizontal="center" vertical="center"/>
    </xf>
    <xf numFmtId="3" fontId="60" fillId="0" borderId="9" xfId="5" applyNumberFormat="1" applyFont="1" applyFill="1" applyBorder="1" applyAlignment="1">
      <alignment horizontal="right" vertical="center"/>
    </xf>
    <xf numFmtId="3" fontId="60" fillId="0" borderId="9" xfId="5" quotePrefix="1" applyNumberFormat="1" applyFont="1" applyFill="1" applyBorder="1" applyAlignment="1">
      <alignment horizontal="right" vertical="center"/>
    </xf>
    <xf numFmtId="49" fontId="60" fillId="0" borderId="9" xfId="5" applyNumberFormat="1" applyFont="1" applyFill="1" applyBorder="1" applyAlignment="1">
      <alignment horizontal="center" vertical="center"/>
    </xf>
    <xf numFmtId="49" fontId="60" fillId="0" borderId="10" xfId="5" applyNumberFormat="1" applyFont="1" applyFill="1" applyBorder="1" applyAlignment="1">
      <alignment horizontal="center" vertical="center"/>
    </xf>
    <xf numFmtId="49" fontId="60" fillId="0" borderId="10" xfId="9" quotePrefix="1" applyNumberFormat="1" applyFont="1" applyBorder="1" applyAlignment="1">
      <alignment vertical="center" wrapText="1"/>
    </xf>
    <xf numFmtId="0" fontId="53" fillId="0" borderId="14" xfId="0" applyFont="1" applyBorder="1" applyAlignment="1">
      <alignment horizontal="center" vertical="center"/>
    </xf>
    <xf numFmtId="0" fontId="71" fillId="0" borderId="14" xfId="0" applyFont="1" applyBorder="1" applyAlignment="1">
      <alignment horizontal="left" vertical="center"/>
    </xf>
    <xf numFmtId="3" fontId="53" fillId="7" borderId="14" xfId="0" applyNumberFormat="1" applyFont="1" applyFill="1" applyBorder="1" applyAlignment="1">
      <alignment horizontal="right" vertical="center"/>
    </xf>
    <xf numFmtId="3" fontId="53" fillId="0" borderId="14" xfId="0" applyNumberFormat="1" applyFont="1" applyBorder="1" applyAlignment="1">
      <alignment horizontal="right" vertical="center"/>
    </xf>
    <xf numFmtId="0" fontId="55" fillId="0" borderId="14" xfId="0" applyFont="1" applyBorder="1" applyAlignment="1">
      <alignment horizontal="center" vertical="center"/>
    </xf>
    <xf numFmtId="3" fontId="55" fillId="0" borderId="14" xfId="0" applyNumberFormat="1" applyFont="1" applyBorder="1" applyAlignment="1">
      <alignment vertical="center"/>
    </xf>
    <xf numFmtId="0" fontId="55" fillId="0" borderId="14" xfId="0" applyFont="1" applyBorder="1" applyAlignment="1">
      <alignment vertical="center"/>
    </xf>
    <xf numFmtId="0" fontId="50" fillId="0" borderId="14" xfId="0" applyFont="1" applyBorder="1" applyAlignment="1">
      <alignment vertical="center"/>
    </xf>
    <xf numFmtId="3" fontId="19" fillId="0" borderId="0" xfId="0" applyNumberFormat="1" applyFont="1" applyBorder="1" applyAlignment="1">
      <alignment vertical="center"/>
    </xf>
    <xf numFmtId="0" fontId="19" fillId="0" borderId="0" xfId="0" applyFont="1" applyBorder="1" applyAlignment="1">
      <alignment vertical="center"/>
    </xf>
    <xf numFmtId="0" fontId="19" fillId="0" borderId="13" xfId="0" applyFont="1" applyBorder="1" applyAlignment="1">
      <alignment vertical="center"/>
    </xf>
    <xf numFmtId="0" fontId="19" fillId="0" borderId="9" xfId="0" applyFont="1" applyBorder="1" applyAlignment="1">
      <alignment vertical="center"/>
    </xf>
    <xf numFmtId="0" fontId="19" fillId="0" borderId="10" xfId="0" applyFont="1" applyBorder="1" applyAlignment="1">
      <alignment vertical="center"/>
    </xf>
    <xf numFmtId="0" fontId="53" fillId="0" borderId="9" xfId="0" applyFont="1" applyBorder="1" applyAlignment="1">
      <alignment vertical="center" wrapText="1"/>
    </xf>
    <xf numFmtId="0" fontId="19" fillId="0" borderId="0" xfId="0" applyFont="1" applyAlignment="1">
      <alignment vertical="center" wrapText="1"/>
    </xf>
    <xf numFmtId="0" fontId="72" fillId="0" borderId="0" xfId="0" applyFont="1" applyAlignment="1">
      <alignment horizontal="right" vertical="center"/>
    </xf>
    <xf numFmtId="0" fontId="72" fillId="0" borderId="14" xfId="0" applyFont="1" applyBorder="1" applyAlignment="1">
      <alignment horizontal="center" vertical="center"/>
    </xf>
    <xf numFmtId="0" fontId="74" fillId="0" borderId="14" xfId="0" applyFont="1" applyBorder="1" applyAlignment="1">
      <alignment horizontal="center" vertical="center" wrapText="1"/>
    </xf>
    <xf numFmtId="170" fontId="72" fillId="0" borderId="14" xfId="0" applyNumberFormat="1" applyFont="1" applyBorder="1" applyAlignment="1">
      <alignment horizontal="right" vertical="center" wrapText="1"/>
    </xf>
    <xf numFmtId="0" fontId="72" fillId="0" borderId="14" xfId="0" applyFont="1" applyBorder="1" applyAlignment="1">
      <alignment horizontal="center" vertical="center" wrapText="1"/>
    </xf>
    <xf numFmtId="0" fontId="72" fillId="0" borderId="14" xfId="0" applyFont="1" applyBorder="1" applyAlignment="1">
      <alignment horizontal="left" vertical="center" wrapText="1"/>
    </xf>
    <xf numFmtId="0" fontId="74" fillId="0" borderId="14" xfId="0" applyFont="1" applyBorder="1" applyAlignment="1">
      <alignment horizontal="left" vertical="center" wrapText="1"/>
    </xf>
    <xf numFmtId="170" fontId="74" fillId="0" borderId="14" xfId="0" applyNumberFormat="1" applyFont="1" applyBorder="1" applyAlignment="1">
      <alignment horizontal="right" vertical="center" wrapText="1"/>
    </xf>
    <xf numFmtId="0" fontId="76" fillId="0" borderId="0" xfId="0" applyFont="1"/>
    <xf numFmtId="0" fontId="77" fillId="0" borderId="0" xfId="0" applyFont="1" applyAlignment="1">
      <alignment horizontal="right" vertical="center"/>
    </xf>
    <xf numFmtId="0" fontId="77" fillId="0" borderId="14" xfId="0" applyFont="1" applyBorder="1" applyAlignment="1">
      <alignment horizontal="center" vertical="center"/>
    </xf>
    <xf numFmtId="0" fontId="79" fillId="0" borderId="14" xfId="0" applyFont="1" applyBorder="1" applyAlignment="1">
      <alignment horizontal="center" vertical="center" wrapText="1"/>
    </xf>
    <xf numFmtId="170" fontId="77" fillId="0" borderId="14" xfId="0" applyNumberFormat="1" applyFont="1" applyBorder="1" applyAlignment="1">
      <alignment horizontal="right" vertical="center" wrapText="1"/>
    </xf>
    <xf numFmtId="0" fontId="77" fillId="0" borderId="14" xfId="0" applyFont="1" applyBorder="1" applyAlignment="1">
      <alignment horizontal="center" vertical="center" wrapText="1"/>
    </xf>
    <xf numFmtId="0" fontId="77" fillId="0" borderId="14" xfId="0" applyFont="1" applyBorder="1" applyAlignment="1">
      <alignment horizontal="left" vertical="center" wrapText="1"/>
    </xf>
    <xf numFmtId="0" fontId="79" fillId="0" borderId="14" xfId="0" applyFont="1" applyBorder="1" applyAlignment="1">
      <alignment horizontal="left" vertical="center" wrapText="1"/>
    </xf>
    <xf numFmtId="170" fontId="79" fillId="0" borderId="14" xfId="0" applyNumberFormat="1" applyFont="1" applyBorder="1" applyAlignment="1">
      <alignment horizontal="right" vertical="center" wrapText="1"/>
    </xf>
    <xf numFmtId="3" fontId="80" fillId="0" borderId="0" xfId="5" applyNumberFormat="1" applyFont="1" applyFill="1" applyBorder="1" applyAlignment="1"/>
    <xf numFmtId="165" fontId="80" fillId="0" borderId="0" xfId="2" applyNumberFormat="1" applyFont="1" applyFill="1"/>
    <xf numFmtId="0" fontId="80" fillId="0" borderId="0" xfId="5" applyFont="1" applyFill="1"/>
    <xf numFmtId="0" fontId="75" fillId="0" borderId="0" xfId="5" applyFont="1" applyFill="1" applyAlignment="1">
      <alignment vertical="top"/>
    </xf>
    <xf numFmtId="3" fontId="75" fillId="0" borderId="0" xfId="5" applyNumberFormat="1" applyFont="1" applyFill="1" applyBorder="1" applyAlignment="1">
      <alignment vertical="top"/>
    </xf>
    <xf numFmtId="0" fontId="75" fillId="0" borderId="0" xfId="5" applyFont="1" applyFill="1" applyBorder="1" applyAlignment="1">
      <alignment vertical="top"/>
    </xf>
    <xf numFmtId="165" fontId="75" fillId="0" borderId="0" xfId="2" applyNumberFormat="1" applyFont="1" applyFill="1" applyAlignment="1">
      <alignment vertical="top"/>
    </xf>
    <xf numFmtId="0" fontId="75" fillId="0" borderId="0" xfId="0" applyFont="1" applyAlignment="1"/>
    <xf numFmtId="0" fontId="80" fillId="0" borderId="0" xfId="0" applyFont="1" applyAlignment="1"/>
    <xf numFmtId="0" fontId="80" fillId="0" borderId="0" xfId="0" applyFont="1"/>
    <xf numFmtId="0" fontId="11" fillId="0" borderId="0" xfId="0" applyFont="1" applyAlignment="1">
      <alignment horizontal="center"/>
    </xf>
    <xf numFmtId="0" fontId="82" fillId="0" borderId="14" xfId="0" applyFont="1" applyBorder="1" applyAlignment="1">
      <alignment horizontal="center"/>
    </xf>
    <xf numFmtId="0" fontId="82" fillId="0" borderId="14" xfId="0" applyFont="1" applyBorder="1" applyAlignment="1">
      <alignment horizontal="center" vertical="center"/>
    </xf>
    <xf numFmtId="0" fontId="82" fillId="0" borderId="14" xfId="0" applyFont="1" applyBorder="1" applyAlignment="1">
      <alignment horizontal="center" vertical="center" wrapText="1"/>
    </xf>
    <xf numFmtId="0" fontId="10" fillId="0" borderId="0" xfId="0" applyFont="1"/>
    <xf numFmtId="0" fontId="16" fillId="0" borderId="13" xfId="0" applyFont="1" applyBorder="1" applyAlignment="1">
      <alignment vertical="center"/>
    </xf>
    <xf numFmtId="0" fontId="16" fillId="0" borderId="13" xfId="0" applyFont="1" applyBorder="1" applyAlignment="1">
      <alignment horizontal="right" vertical="center"/>
    </xf>
    <xf numFmtId="0" fontId="16" fillId="0" borderId="13" xfId="0" applyFont="1" applyBorder="1" applyAlignment="1">
      <alignment horizontal="right" vertical="center" wrapText="1"/>
    </xf>
    <xf numFmtId="0" fontId="0" fillId="0" borderId="0" xfId="0" applyAlignment="1">
      <alignment vertical="center"/>
    </xf>
    <xf numFmtId="0" fontId="16" fillId="0" borderId="13" xfId="0" applyFont="1" applyBorder="1" applyAlignment="1">
      <alignment horizontal="center"/>
    </xf>
    <xf numFmtId="0" fontId="16" fillId="0" borderId="13" xfId="0" applyFont="1" applyBorder="1"/>
    <xf numFmtId="0" fontId="16" fillId="0" borderId="13" xfId="0" applyFont="1" applyBorder="1" applyAlignment="1">
      <alignment horizontal="right"/>
    </xf>
    <xf numFmtId="0" fontId="16" fillId="0" borderId="13" xfId="0" applyFont="1" applyBorder="1" applyAlignment="1">
      <alignment horizontal="right" vertical="top" wrapText="1"/>
    </xf>
    <xf numFmtId="0" fontId="11" fillId="0" borderId="0" xfId="0" applyFont="1"/>
    <xf numFmtId="0" fontId="0" fillId="0" borderId="0" xfId="0" applyAlignment="1">
      <alignment horizontal="center"/>
    </xf>
    <xf numFmtId="0" fontId="68" fillId="0" borderId="0" xfId="6" applyFont="1"/>
    <xf numFmtId="165" fontId="16" fillId="0" borderId="13" xfId="2" applyNumberFormat="1" applyFont="1" applyBorder="1" applyAlignment="1">
      <alignment horizontal="right" vertical="center"/>
    </xf>
    <xf numFmtId="0" fontId="16" fillId="0" borderId="11" xfId="0" applyFont="1" applyBorder="1" applyAlignment="1">
      <alignment horizontal="center" vertical="center"/>
    </xf>
    <xf numFmtId="0" fontId="16" fillId="0" borderId="14" xfId="0" applyFont="1" applyBorder="1" applyAlignment="1">
      <alignment horizontal="right" vertical="top" wrapText="1"/>
    </xf>
    <xf numFmtId="165" fontId="19" fillId="0" borderId="14" xfId="0" applyNumberFormat="1" applyFont="1" applyBorder="1" applyAlignment="1">
      <alignment horizontal="right" vertical="center"/>
    </xf>
    <xf numFmtId="165" fontId="16" fillId="0" borderId="13" xfId="0" applyNumberFormat="1" applyFont="1" applyBorder="1" applyAlignment="1">
      <alignment horizontal="right" vertical="center"/>
    </xf>
    <xf numFmtId="165" fontId="16" fillId="0" borderId="13" xfId="2" applyNumberFormat="1" applyFont="1" applyBorder="1" applyAlignment="1">
      <alignment vertical="center"/>
    </xf>
    <xf numFmtId="165" fontId="16" fillId="0" borderId="13" xfId="2" applyNumberFormat="1" applyFont="1" applyBorder="1" applyAlignment="1">
      <alignment horizontal="right" vertical="center" wrapText="1"/>
    </xf>
    <xf numFmtId="165" fontId="0" fillId="0" borderId="0" xfId="2" applyNumberFormat="1" applyFont="1" applyAlignment="1">
      <alignment vertical="center"/>
    </xf>
    <xf numFmtId="165" fontId="16" fillId="0" borderId="13" xfId="0" applyNumberFormat="1" applyFont="1" applyBorder="1" applyAlignment="1">
      <alignment horizontal="right" vertical="center" wrapText="1"/>
    </xf>
    <xf numFmtId="0" fontId="11" fillId="0" borderId="0" xfId="0" applyFont="1" applyAlignment="1">
      <alignment horizontal="center"/>
    </xf>
    <xf numFmtId="0" fontId="31" fillId="0" borderId="14" xfId="0" applyFont="1" applyBorder="1" applyAlignment="1">
      <alignment horizontal="center" vertical="center" wrapText="1"/>
    </xf>
    <xf numFmtId="0" fontId="37" fillId="0" borderId="0" xfId="0" applyFont="1"/>
    <xf numFmtId="0" fontId="2" fillId="0" borderId="0" xfId="0" applyFont="1"/>
    <xf numFmtId="0" fontId="14" fillId="0" borderId="0" xfId="0" applyFont="1" applyAlignment="1">
      <alignment horizontal="center"/>
    </xf>
    <xf numFmtId="0" fontId="38" fillId="0" borderId="10" xfId="0" applyFont="1" applyBorder="1"/>
    <xf numFmtId="0" fontId="18" fillId="0" borderId="10" xfId="0" applyFont="1" applyBorder="1"/>
    <xf numFmtId="0" fontId="18" fillId="0" borderId="10" xfId="0" applyFont="1" applyBorder="1" applyAlignment="1">
      <alignment wrapText="1"/>
    </xf>
    <xf numFmtId="0" fontId="18" fillId="0" borderId="10" xfId="0" applyFont="1" applyBorder="1" applyAlignment="1">
      <alignment horizontal="right"/>
    </xf>
    <xf numFmtId="0" fontId="13" fillId="0" borderId="0" xfId="0" applyFont="1" applyBorder="1"/>
    <xf numFmtId="0" fontId="31" fillId="0" borderId="9" xfId="0" applyFont="1" applyBorder="1" applyAlignment="1">
      <alignment vertical="center"/>
    </xf>
    <xf numFmtId="0" fontId="39" fillId="0" borderId="9" xfId="0" applyFont="1" applyBorder="1"/>
    <xf numFmtId="0" fontId="22" fillId="0" borderId="9" xfId="0" applyFont="1" applyBorder="1" applyAlignment="1">
      <alignment wrapText="1"/>
    </xf>
    <xf numFmtId="0" fontId="32" fillId="0" borderId="9" xfId="0" applyFont="1" applyBorder="1"/>
    <xf numFmtId="0" fontId="31" fillId="0" borderId="9" xfId="0" applyFont="1" applyBorder="1" applyAlignment="1">
      <alignment horizontal="left" wrapText="1"/>
    </xf>
    <xf numFmtId="0" fontId="38" fillId="0" borderId="9" xfId="0" applyFont="1" applyBorder="1"/>
    <xf numFmtId="0" fontId="32" fillId="0" borderId="9" xfId="0" applyFont="1" applyBorder="1" applyAlignment="1">
      <alignment wrapText="1"/>
    </xf>
    <xf numFmtId="0" fontId="37"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31" fillId="0" borderId="13" xfId="0" applyFont="1" applyBorder="1"/>
    <xf numFmtId="0" fontId="32" fillId="0" borderId="13" xfId="0" applyFont="1" applyBorder="1"/>
    <xf numFmtId="0" fontId="18" fillId="0" borderId="13" xfId="0" applyFont="1" applyBorder="1" applyAlignment="1">
      <alignment wrapText="1"/>
    </xf>
    <xf numFmtId="0" fontId="34" fillId="0" borderId="0" xfId="0" applyFont="1" applyAlignment="1">
      <alignment horizontal="center"/>
    </xf>
    <xf numFmtId="0" fontId="13" fillId="0" borderId="0" xfId="0" applyFont="1"/>
    <xf numFmtId="0" fontId="14" fillId="0" borderId="0" xfId="0" applyFont="1" applyAlignment="1">
      <alignment horizontal="right"/>
    </xf>
    <xf numFmtId="0" fontId="14" fillId="0" borderId="0" xfId="0" applyFont="1"/>
    <xf numFmtId="0" fontId="11" fillId="0" borderId="0" xfId="0" applyFont="1" applyAlignment="1">
      <alignment horizontal="left"/>
    </xf>
    <xf numFmtId="0" fontId="13" fillId="0" borderId="14" xfId="0" applyFont="1" applyBorder="1" applyAlignment="1">
      <alignment horizontal="center" vertical="center" wrapText="1"/>
    </xf>
    <xf numFmtId="0" fontId="38" fillId="0" borderId="10" xfId="0" applyFont="1" applyBorder="1" applyAlignment="1">
      <alignment vertical="center"/>
    </xf>
    <xf numFmtId="0" fontId="3" fillId="0" borderId="0" xfId="0" applyFont="1" applyBorder="1" applyAlignment="1">
      <alignment horizontal="right"/>
    </xf>
    <xf numFmtId="0" fontId="31" fillId="0" borderId="25" xfId="0" applyFont="1" applyBorder="1" applyAlignment="1">
      <alignment vertical="center" wrapText="1"/>
    </xf>
    <xf numFmtId="0" fontId="31" fillId="0" borderId="26" xfId="0" applyFont="1" applyBorder="1" applyAlignment="1">
      <alignment vertical="center" wrapText="1"/>
    </xf>
    <xf numFmtId="0" fontId="18" fillId="0" borderId="9" xfId="0" applyFont="1" applyBorder="1" applyAlignment="1">
      <alignment wrapText="1"/>
    </xf>
    <xf numFmtId="0" fontId="13" fillId="0" borderId="9" xfId="0" applyFont="1" applyBorder="1" applyAlignment="1">
      <alignment vertical="center"/>
    </xf>
    <xf numFmtId="0" fontId="18" fillId="0" borderId="9" xfId="0" applyFont="1" applyBorder="1"/>
    <xf numFmtId="0" fontId="38" fillId="0" borderId="9" xfId="0" applyFont="1" applyBorder="1" applyAlignment="1">
      <alignment vertical="center"/>
    </xf>
    <xf numFmtId="0" fontId="13" fillId="0" borderId="13" xfId="0" applyFont="1" applyBorder="1" applyAlignment="1">
      <alignment vertical="center"/>
    </xf>
    <xf numFmtId="0" fontId="32" fillId="0" borderId="13" xfId="0" applyFont="1" applyBorder="1" applyAlignment="1">
      <alignment wrapText="1"/>
    </xf>
    <xf numFmtId="0" fontId="35" fillId="0" borderId="0" xfId="0" applyFont="1" applyBorder="1" applyAlignment="1">
      <alignment horizontal="right"/>
    </xf>
    <xf numFmtId="0" fontId="13" fillId="0" borderId="14" xfId="0" applyFont="1" applyBorder="1" applyAlignment="1">
      <alignment vertical="center" wrapText="1"/>
    </xf>
    <xf numFmtId="0" fontId="37" fillId="0" borderId="14" xfId="0" applyFont="1" applyBorder="1" applyAlignment="1">
      <alignment horizontal="center" wrapText="1"/>
    </xf>
    <xf numFmtId="0" fontId="13" fillId="0" borderId="0" xfId="0" applyFont="1" applyAlignment="1">
      <alignment horizontal="center"/>
    </xf>
    <xf numFmtId="0" fontId="51" fillId="0" borderId="0" xfId="0" applyFont="1" applyAlignment="1">
      <alignment horizontal="left" vertical="center" wrapText="1"/>
    </xf>
    <xf numFmtId="0" fontId="51" fillId="0" borderId="0" xfId="0" applyFont="1" applyAlignment="1">
      <alignment horizontal="left" vertical="center"/>
    </xf>
    <xf numFmtId="0" fontId="51" fillId="0" borderId="14" xfId="6" applyFont="1" applyBorder="1" applyAlignment="1">
      <alignment horizontal="center" vertical="center"/>
    </xf>
    <xf numFmtId="0" fontId="24" fillId="0" borderId="0" xfId="0" applyFont="1" applyAlignment="1">
      <alignment horizontal="center"/>
    </xf>
    <xf numFmtId="0" fontId="44" fillId="0" borderId="15" xfId="0" quotePrefix="1" applyFont="1" applyBorder="1" applyAlignment="1">
      <alignment horizontal="center"/>
    </xf>
    <xf numFmtId="0" fontId="44" fillId="0" borderId="17" xfId="0" quotePrefix="1" applyFont="1" applyBorder="1" applyAlignment="1">
      <alignment horizontal="center"/>
    </xf>
    <xf numFmtId="0" fontId="19" fillId="0" borderId="15" xfId="0" applyFont="1" applyBorder="1" applyAlignment="1">
      <alignment horizontal="center" vertical="center"/>
    </xf>
    <xf numFmtId="0" fontId="19" fillId="0" borderId="17" xfId="0" applyFont="1" applyBorder="1" applyAlignment="1">
      <alignment horizontal="center" vertical="center"/>
    </xf>
    <xf numFmtId="0" fontId="40" fillId="0" borderId="0" xfId="0" applyFont="1" applyAlignment="1">
      <alignment horizontal="center"/>
    </xf>
    <xf numFmtId="0" fontId="44" fillId="0" borderId="15" xfId="0" applyFont="1" applyBorder="1" applyAlignment="1">
      <alignment horizontal="center"/>
    </xf>
    <xf numFmtId="0" fontId="44" fillId="0" borderId="17" xfId="0" applyFont="1" applyBorder="1" applyAlignment="1">
      <alignment horizontal="center"/>
    </xf>
    <xf numFmtId="0" fontId="44" fillId="0" borderId="0" xfId="5" applyFont="1" applyFill="1" applyAlignment="1">
      <alignment horizontal="left"/>
    </xf>
    <xf numFmtId="3" fontId="54" fillId="0" borderId="15" xfId="5" applyNumberFormat="1" applyFont="1" applyFill="1" applyBorder="1" applyAlignment="1">
      <alignment horizontal="center" vertical="center"/>
    </xf>
    <xf numFmtId="3" fontId="54" fillId="0" borderId="2" xfId="5" applyNumberFormat="1" applyFont="1" applyFill="1" applyBorder="1" applyAlignment="1">
      <alignment horizontal="center" vertical="center"/>
    </xf>
    <xf numFmtId="3" fontId="54" fillId="0" borderId="14" xfId="5" applyNumberFormat="1" applyFont="1" applyFill="1" applyBorder="1" applyAlignment="1">
      <alignment horizontal="center" vertical="center"/>
    </xf>
    <xf numFmtId="0" fontId="23" fillId="0" borderId="11" xfId="7" applyFont="1" applyFill="1" applyBorder="1" applyAlignment="1">
      <alignment horizontal="left"/>
    </xf>
    <xf numFmtId="3" fontId="54" fillId="0" borderId="7" xfId="5" applyNumberFormat="1" applyFont="1" applyFill="1" applyBorder="1" applyAlignment="1">
      <alignment horizontal="center" vertical="center" wrapText="1"/>
    </xf>
    <xf numFmtId="3" fontId="54" fillId="0" borderId="12" xfId="5" applyNumberFormat="1" applyFont="1" applyFill="1" applyBorder="1" applyAlignment="1">
      <alignment horizontal="center" vertical="center" wrapText="1"/>
    </xf>
    <xf numFmtId="0" fontId="44" fillId="0" borderId="0" xfId="5" applyFont="1" applyFill="1" applyAlignment="1">
      <alignment horizontal="left" wrapText="1"/>
    </xf>
    <xf numFmtId="3" fontId="30" fillId="0" borderId="14" xfId="6" applyNumberFormat="1" applyFont="1" applyBorder="1" applyAlignment="1">
      <alignment horizontal="center" vertical="center"/>
    </xf>
    <xf numFmtId="0" fontId="54" fillId="0" borderId="7" xfId="5" applyFont="1" applyFill="1" applyBorder="1" applyAlignment="1">
      <alignment horizontal="center" vertical="center"/>
    </xf>
    <xf numFmtId="0" fontId="54" fillId="0" borderId="12" xfId="5" applyFont="1" applyFill="1" applyBorder="1" applyAlignment="1">
      <alignment horizontal="center" vertical="center"/>
    </xf>
    <xf numFmtId="0" fontId="51" fillId="0" borderId="0" xfId="5" applyFont="1" applyFill="1" applyAlignment="1">
      <alignment horizontal="left" vertical="center" wrapText="1"/>
    </xf>
    <xf numFmtId="0" fontId="51" fillId="0" borderId="0" xfId="5" applyFont="1" applyFill="1" applyAlignment="1">
      <alignment horizontal="left" vertical="center"/>
    </xf>
    <xf numFmtId="0" fontId="41" fillId="0" borderId="0" xfId="0" applyFont="1" applyAlignment="1">
      <alignment horizontal="center"/>
    </xf>
    <xf numFmtId="0" fontId="40" fillId="0" borderId="0" xfId="5" applyFont="1" applyFill="1" applyAlignment="1">
      <alignment horizontal="center"/>
    </xf>
    <xf numFmtId="3" fontId="24" fillId="0" borderId="16" xfId="5" applyNumberFormat="1" applyFont="1" applyFill="1" applyBorder="1" applyAlignment="1">
      <alignment horizontal="center"/>
    </xf>
    <xf numFmtId="0" fontId="19" fillId="0" borderId="2" xfId="0" applyFont="1" applyBorder="1" applyAlignment="1">
      <alignment horizontal="center" vertical="center"/>
    </xf>
    <xf numFmtId="0" fontId="19" fillId="0" borderId="0" xfId="0" applyFont="1" applyAlignment="1">
      <alignment horizontal="left" vertical="center" wrapText="1"/>
    </xf>
    <xf numFmtId="0" fontId="19" fillId="0" borderId="0" xfId="0" applyFont="1" applyAlignment="1">
      <alignment horizontal="left" vertical="center"/>
    </xf>
    <xf numFmtId="3" fontId="19" fillId="0" borderId="14" xfId="6" applyNumberFormat="1" applyFont="1" applyBorder="1" applyAlignment="1">
      <alignment horizontal="center" vertical="center"/>
    </xf>
    <xf numFmtId="0" fontId="51" fillId="0" borderId="7" xfId="0" applyFont="1" applyBorder="1" applyAlignment="1">
      <alignment horizontal="center" vertical="center"/>
    </xf>
    <xf numFmtId="0" fontId="51" fillId="0" borderId="12" xfId="0" applyFont="1" applyBorder="1" applyAlignment="1">
      <alignment horizontal="center" vertical="center"/>
    </xf>
    <xf numFmtId="0" fontId="30" fillId="0" borderId="7" xfId="0" applyFont="1" applyBorder="1" applyAlignment="1">
      <alignment horizontal="center" vertical="center"/>
    </xf>
    <xf numFmtId="0" fontId="30" fillId="0" borderId="12" xfId="0" applyFont="1" applyBorder="1" applyAlignment="1">
      <alignment horizontal="center" vertical="center"/>
    </xf>
    <xf numFmtId="3" fontId="19" fillId="0" borderId="15" xfId="0" applyNumberFormat="1" applyFont="1" applyBorder="1" applyAlignment="1">
      <alignment horizontal="center" vertical="center"/>
    </xf>
    <xf numFmtId="3" fontId="19" fillId="0" borderId="17" xfId="0" applyNumberFormat="1" applyFont="1" applyBorder="1" applyAlignment="1">
      <alignment horizontal="center" vertical="center"/>
    </xf>
    <xf numFmtId="3" fontId="24" fillId="0" borderId="0" xfId="5" applyNumberFormat="1" applyFont="1" applyFill="1" applyBorder="1" applyAlignment="1">
      <alignment horizontal="center"/>
    </xf>
    <xf numFmtId="0" fontId="19" fillId="0" borderId="0" xfId="5" applyFont="1" applyFill="1" applyBorder="1" applyAlignment="1">
      <alignment horizontal="center"/>
    </xf>
    <xf numFmtId="0" fontId="24" fillId="0" borderId="0" xfId="5" applyFont="1" applyFill="1" applyBorder="1" applyAlignment="1">
      <alignment horizontal="center"/>
    </xf>
    <xf numFmtId="0" fontId="19" fillId="0" borderId="0" xfId="0" applyFont="1" applyAlignment="1">
      <alignment horizontal="center" vertical="center" wrapText="1"/>
    </xf>
    <xf numFmtId="0" fontId="72" fillId="0" borderId="0" xfId="0" applyFont="1" applyAlignment="1">
      <alignment horizontal="center" vertical="center"/>
    </xf>
    <xf numFmtId="0" fontId="73" fillId="0" borderId="0" xfId="0" applyFont="1" applyAlignment="1">
      <alignment horizontal="center" vertical="center"/>
    </xf>
    <xf numFmtId="0" fontId="21" fillId="0" borderId="0" xfId="0" applyFont="1"/>
    <xf numFmtId="0" fontId="74" fillId="0" borderId="0" xfId="0" applyFont="1" applyAlignment="1">
      <alignment horizontal="center" vertical="center"/>
    </xf>
    <xf numFmtId="0" fontId="75" fillId="0" borderId="0" xfId="0" applyFont="1" applyAlignment="1">
      <alignment horizontal="right"/>
    </xf>
    <xf numFmtId="0" fontId="78" fillId="0" borderId="0" xfId="0" applyFont="1" applyAlignment="1">
      <alignment horizontal="center" vertical="center"/>
    </xf>
    <xf numFmtId="0" fontId="76" fillId="0" borderId="0" xfId="0" applyFont="1"/>
    <xf numFmtId="0" fontId="79" fillId="0" borderId="0" xfId="0" applyFont="1" applyAlignment="1">
      <alignment horizontal="center" vertical="center"/>
    </xf>
    <xf numFmtId="0" fontId="75" fillId="0" borderId="0" xfId="0" applyFont="1" applyAlignment="1">
      <alignment horizontal="center" vertical="center" wrapText="1"/>
    </xf>
    <xf numFmtId="0" fontId="75" fillId="0" borderId="0" xfId="5" applyFont="1" applyFill="1" applyBorder="1" applyAlignment="1">
      <alignment horizontal="center"/>
    </xf>
    <xf numFmtId="0" fontId="80" fillId="0" borderId="0" xfId="5" applyFont="1" applyFill="1" applyBorder="1" applyAlignment="1">
      <alignment horizontal="center"/>
    </xf>
    <xf numFmtId="3" fontId="80" fillId="0" borderId="0" xfId="5" applyNumberFormat="1" applyFont="1" applyFill="1" applyBorder="1" applyAlignment="1">
      <alignment horizontal="center"/>
    </xf>
    <xf numFmtId="3" fontId="75" fillId="0" borderId="0" xfId="5" applyNumberFormat="1" applyFont="1" applyFill="1" applyBorder="1" applyAlignment="1">
      <alignment horizontal="center" vertical="top"/>
    </xf>
    <xf numFmtId="0" fontId="19" fillId="0" borderId="0" xfId="0" applyFont="1" applyAlignment="1">
      <alignment horizontal="center"/>
    </xf>
    <xf numFmtId="3" fontId="19" fillId="0" borderId="0" xfId="5" applyNumberFormat="1" applyFont="1" applyFill="1" applyBorder="1" applyAlignment="1">
      <alignment horizontal="center" vertical="top"/>
    </xf>
    <xf numFmtId="0" fontId="19" fillId="0" borderId="14" xfId="0" applyFont="1" applyBorder="1" applyAlignment="1">
      <alignment horizontal="center" vertical="center" wrapText="1"/>
    </xf>
    <xf numFmtId="0" fontId="17" fillId="0" borderId="0" xfId="0" applyFont="1" applyAlignment="1">
      <alignment horizontal="center"/>
    </xf>
    <xf numFmtId="0" fontId="33" fillId="0" borderId="0" xfId="0" applyFont="1" applyAlignment="1">
      <alignment horizontal="center" vertical="top" wrapText="1"/>
    </xf>
    <xf numFmtId="0" fontId="33" fillId="0" borderId="16" xfId="0" applyFont="1" applyBorder="1" applyAlignment="1">
      <alignment horizontal="center" vertical="top" wrapText="1"/>
    </xf>
    <xf numFmtId="0" fontId="17" fillId="0" borderId="0" xfId="0" applyFont="1" applyAlignment="1">
      <alignment horizontal="center" vertical="top" wrapText="1"/>
    </xf>
    <xf numFmtId="0" fontId="17" fillId="0" borderId="16" xfId="0" applyFont="1" applyBorder="1" applyAlignment="1">
      <alignment horizontal="center" vertical="top" wrapText="1"/>
    </xf>
    <xf numFmtId="0" fontId="17" fillId="0" borderId="0" xfId="0" applyFont="1"/>
    <xf numFmtId="0" fontId="11" fillId="0" borderId="16" xfId="0" applyFont="1" applyBorder="1" applyAlignment="1">
      <alignment horizontal="right"/>
    </xf>
    <xf numFmtId="0" fontId="19" fillId="0" borderId="7"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12" xfId="0" applyFont="1" applyBorder="1" applyAlignment="1">
      <alignment horizontal="center" vertical="center" wrapText="1"/>
    </xf>
    <xf numFmtId="0" fontId="16" fillId="0" borderId="13" xfId="0" applyFont="1" applyBorder="1" applyAlignment="1">
      <alignment horizontal="justify" vertical="center" wrapText="1"/>
    </xf>
    <xf numFmtId="0" fontId="68" fillId="0" borderId="0" xfId="6" applyFont="1" applyAlignment="1">
      <alignment horizontal="center"/>
    </xf>
    <xf numFmtId="0" fontId="11" fillId="0" borderId="11" xfId="0" applyFont="1" applyBorder="1" applyAlignment="1">
      <alignment horizontal="left" wrapText="1"/>
    </xf>
    <xf numFmtId="0" fontId="11" fillId="0" borderId="11" xfId="0" applyFont="1" applyBorder="1" applyAlignment="1">
      <alignment horizontal="left"/>
    </xf>
    <xf numFmtId="0" fontId="82" fillId="0" borderId="14" xfId="0" applyFont="1" applyBorder="1" applyAlignment="1">
      <alignment horizontal="center" vertical="center"/>
    </xf>
    <xf numFmtId="0" fontId="52" fillId="0" borderId="0" xfId="6" applyFont="1" applyAlignment="1">
      <alignment horizontal="center"/>
    </xf>
    <xf numFmtId="0" fontId="40" fillId="0" borderId="0" xfId="6" applyFont="1" applyAlignment="1">
      <alignment horizontal="center"/>
    </xf>
    <xf numFmtId="0" fontId="52" fillId="0" borderId="0" xfId="6" applyFont="1" applyBorder="1" applyAlignment="1">
      <alignment horizontal="center"/>
    </xf>
    <xf numFmtId="0" fontId="51" fillId="0" borderId="0" xfId="6" applyFont="1" applyAlignment="1">
      <alignment horizontal="center"/>
    </xf>
    <xf numFmtId="0" fontId="12" fillId="0" borderId="0" xfId="6" applyFont="1" applyAlignment="1">
      <alignment horizontal="center"/>
    </xf>
    <xf numFmtId="0" fontId="66" fillId="0" borderId="0" xfId="6" applyFont="1" applyAlignment="1">
      <alignment horizontal="center"/>
    </xf>
    <xf numFmtId="0" fontId="66" fillId="0" borderId="0" xfId="6" applyFont="1" applyBorder="1" applyAlignment="1">
      <alignment horizontal="center"/>
    </xf>
    <xf numFmtId="0" fontId="67" fillId="0" borderId="0" xfId="6" applyFont="1" applyAlignment="1"/>
    <xf numFmtId="0" fontId="41" fillId="0" borderId="0" xfId="6" applyFont="1" applyAlignment="1">
      <alignment horizontal="center"/>
    </xf>
    <xf numFmtId="0" fontId="30" fillId="0" borderId="0" xfId="6" applyFont="1" applyAlignment="1">
      <alignment horizontal="center" wrapText="1"/>
    </xf>
    <xf numFmtId="0" fontId="30" fillId="0" borderId="0" xfId="6" applyFont="1" applyAlignment="1">
      <alignment horizontal="center"/>
    </xf>
    <xf numFmtId="0" fontId="30" fillId="0" borderId="15" xfId="6" applyFont="1" applyBorder="1" applyAlignment="1">
      <alignment horizontal="center" vertical="center"/>
    </xf>
    <xf numFmtId="0" fontId="30" fillId="0" borderId="2" xfId="6" applyFont="1" applyBorder="1" applyAlignment="1">
      <alignment horizontal="center" vertical="center"/>
    </xf>
    <xf numFmtId="0" fontId="30" fillId="0" borderId="17" xfId="6" applyFont="1" applyBorder="1" applyAlignment="1">
      <alignment horizontal="center" vertical="center"/>
    </xf>
    <xf numFmtId="0" fontId="41" fillId="0" borderId="0" xfId="6" applyFont="1" applyBorder="1" applyAlignment="1">
      <alignment horizontal="center"/>
    </xf>
    <xf numFmtId="0" fontId="30" fillId="0" borderId="7" xfId="6" applyFont="1" applyBorder="1" applyAlignment="1">
      <alignment horizontal="center" vertical="center" wrapText="1"/>
    </xf>
    <xf numFmtId="0" fontId="30" fillId="0" borderId="12" xfId="6" applyFont="1" applyBorder="1" applyAlignment="1">
      <alignment horizontal="center" vertical="center" wrapText="1"/>
    </xf>
    <xf numFmtId="0" fontId="30" fillId="0" borderId="7" xfId="6" applyFont="1" applyBorder="1" applyAlignment="1">
      <alignment horizontal="center" vertical="center"/>
    </xf>
    <xf numFmtId="0" fontId="30" fillId="0" borderId="12" xfId="6" applyFont="1" applyBorder="1" applyAlignment="1">
      <alignment horizontal="center" vertical="center"/>
    </xf>
    <xf numFmtId="0" fontId="11" fillId="0" borderId="0" xfId="0" applyFont="1" applyBorder="1" applyAlignment="1">
      <alignment horizontal="center"/>
    </xf>
    <xf numFmtId="0" fontId="51" fillId="0" borderId="15" xfId="6" applyFont="1" applyBorder="1" applyAlignment="1">
      <alignment horizontal="center" vertical="center"/>
    </xf>
    <xf numFmtId="0" fontId="51" fillId="0" borderId="17" xfId="6" applyFont="1" applyBorder="1" applyAlignment="1">
      <alignment horizontal="center" vertical="center"/>
    </xf>
    <xf numFmtId="0" fontId="51" fillId="0" borderId="7" xfId="6" applyFont="1" applyBorder="1" applyAlignment="1">
      <alignment horizontal="center" vertical="center"/>
    </xf>
    <xf numFmtId="0" fontId="51" fillId="0" borderId="23" xfId="6" applyFont="1" applyBorder="1" applyAlignment="1">
      <alignment horizontal="center" vertical="center"/>
    </xf>
    <xf numFmtId="0" fontId="67" fillId="0" borderId="0" xfId="6" applyFont="1" applyAlignment="1">
      <alignment horizontal="center"/>
    </xf>
    <xf numFmtId="0" fontId="24" fillId="0" borderId="0" xfId="6" applyFont="1" applyAlignment="1">
      <alignment horizontal="center"/>
    </xf>
    <xf numFmtId="0" fontId="16" fillId="0" borderId="9" xfId="0" applyFont="1" applyBorder="1" applyAlignment="1">
      <alignment horizontal="left" vertical="center" wrapText="1"/>
    </xf>
    <xf numFmtId="0" fontId="16" fillId="0" borderId="9" xfId="0" applyFont="1" applyBorder="1" applyAlignment="1">
      <alignment vertical="center" wrapText="1"/>
    </xf>
    <xf numFmtId="0" fontId="51" fillId="0" borderId="0" xfId="0" applyFont="1" applyAlignment="1">
      <alignment horizontal="center"/>
    </xf>
    <xf numFmtId="0" fontId="24" fillId="0" borderId="0" xfId="0" applyFont="1" applyBorder="1" applyAlignment="1">
      <alignment horizontal="center"/>
    </xf>
    <xf numFmtId="0" fontId="14" fillId="0" borderId="14" xfId="0" applyFont="1" applyBorder="1" applyAlignment="1">
      <alignment horizontal="center" vertical="center" wrapText="1"/>
    </xf>
    <xf numFmtId="0" fontId="19" fillId="0" borderId="20" xfId="0" applyFont="1" applyBorder="1" applyAlignment="1">
      <alignment horizontal="center" vertical="center"/>
    </xf>
    <xf numFmtId="0" fontId="19" fillId="0" borderId="16" xfId="0" applyFont="1" applyBorder="1" applyAlignment="1">
      <alignment horizontal="center" vertical="center"/>
    </xf>
    <xf numFmtId="0" fontId="19" fillId="0" borderId="21" xfId="0" applyFont="1" applyBorder="1" applyAlignment="1">
      <alignment horizontal="center" vertical="center"/>
    </xf>
    <xf numFmtId="0" fontId="16" fillId="0" borderId="10" xfId="0" applyFont="1" applyBorder="1" applyAlignment="1">
      <alignment vertical="center" wrapText="1"/>
    </xf>
    <xf numFmtId="0" fontId="16" fillId="0" borderId="9" xfId="0" applyFont="1" applyBorder="1" applyAlignment="1">
      <alignment horizontal="justify" vertical="center"/>
    </xf>
    <xf numFmtId="0" fontId="17" fillId="0" borderId="0" xfId="0" applyFont="1" applyBorder="1" applyAlignment="1">
      <alignment horizontal="center"/>
    </xf>
    <xf numFmtId="0" fontId="13" fillId="0" borderId="14" xfId="0" applyFont="1" applyBorder="1" applyAlignment="1">
      <alignment horizontal="center" vertical="center"/>
    </xf>
    <xf numFmtId="0" fontId="16" fillId="0" borderId="13" xfId="0" applyFont="1" applyBorder="1" applyAlignment="1">
      <alignment horizontal="justify" vertical="center"/>
    </xf>
    <xf numFmtId="0" fontId="19" fillId="0" borderId="0" xfId="6" applyFont="1" applyAlignment="1">
      <alignment horizontal="center"/>
    </xf>
    <xf numFmtId="0" fontId="60" fillId="0" borderId="7" xfId="6" applyFont="1" applyBorder="1" applyAlignment="1">
      <alignment horizontal="center"/>
    </xf>
    <xf numFmtId="0" fontId="60" fillId="0" borderId="22" xfId="6" applyFont="1" applyBorder="1" applyAlignment="1">
      <alignment horizontal="center"/>
    </xf>
    <xf numFmtId="0" fontId="60" fillId="0" borderId="12" xfId="6" applyFont="1" applyBorder="1" applyAlignment="1">
      <alignment horizontal="center"/>
    </xf>
    <xf numFmtId="0" fontId="60" fillId="0" borderId="15" xfId="6" applyFont="1" applyBorder="1" applyAlignment="1">
      <alignment horizontal="center"/>
    </xf>
    <xf numFmtId="0" fontId="60" fillId="0" borderId="17" xfId="6" applyFont="1" applyBorder="1" applyAlignment="1">
      <alignment horizontal="center"/>
    </xf>
    <xf numFmtId="0" fontId="84" fillId="0" borderId="0" xfId="0" applyFont="1" applyAlignment="1">
      <alignment horizontal="center" vertical="center"/>
    </xf>
    <xf numFmtId="0" fontId="52" fillId="0" borderId="0" xfId="0" applyFont="1"/>
    <xf numFmtId="0" fontId="85" fillId="0" borderId="0" xfId="0" applyFont="1" applyAlignment="1">
      <alignment horizontal="right" vertical="center"/>
    </xf>
    <xf numFmtId="0" fontId="86" fillId="0" borderId="0" xfId="0" applyFont="1" applyAlignment="1">
      <alignment horizontal="center" vertical="center"/>
    </xf>
    <xf numFmtId="0" fontId="87" fillId="0" borderId="0" xfId="0" applyFont="1"/>
    <xf numFmtId="0" fontId="52" fillId="0" borderId="0" xfId="0" applyFont="1" applyAlignment="1"/>
  </cellXfs>
  <cellStyles count="10">
    <cellStyle name="??_kc-elec system check list" xfId="1" xr:uid="{00000000-0005-0000-0000-000000000000}"/>
    <cellStyle name="Comma" xfId="2" builtinId="3"/>
    <cellStyle name="Header1" xfId="3" xr:uid="{00000000-0005-0000-0000-000002000000}"/>
    <cellStyle name="Header2" xfId="4" xr:uid="{00000000-0005-0000-0000-000003000000}"/>
    <cellStyle name="Normal" xfId="0" builtinId="0"/>
    <cellStyle name="Normal 2" xfId="5" xr:uid="{00000000-0005-0000-0000-000005000000}"/>
    <cellStyle name="Normal 3" xfId="6" xr:uid="{00000000-0005-0000-0000-000006000000}"/>
    <cellStyle name="Normal_Bao cao thu NSNN" xfId="7" xr:uid="{00000000-0005-0000-0000-000007000000}"/>
    <cellStyle name="Normal_Chi NSTW NSDP 2002 - PL" xfId="8" xr:uid="{00000000-0005-0000-0000-000008000000}"/>
    <cellStyle name="Normal_Mau giao thu (Bo)" xfId="9" xr:uid="{00000000-0005-0000-0000-000009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0</xdr:rowOff>
    </xdr:from>
    <xdr:to>
      <xdr:col>1</xdr:col>
      <xdr:colOff>1162050</xdr:colOff>
      <xdr:row>1</xdr:row>
      <xdr:rowOff>1</xdr:rowOff>
    </xdr:to>
    <xdr:cxnSp macro="">
      <xdr:nvCxnSpPr>
        <xdr:cNvPr id="4" name="Straight Connector 3">
          <a:extLst>
            <a:ext uri="{FF2B5EF4-FFF2-40B4-BE49-F238E27FC236}">
              <a16:creationId xmlns:a16="http://schemas.microsoft.com/office/drawing/2014/main" id="{76450744-2DC4-4AFC-BAE7-44685D2F53C1}"/>
            </a:ext>
          </a:extLst>
        </xdr:cNvPr>
        <xdr:cNvCxnSpPr/>
      </xdr:nvCxnSpPr>
      <xdr:spPr>
        <a:xfrm flipV="1">
          <a:off x="200025" y="466725"/>
          <a:ext cx="114300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390525</xdr:colOff>
      <xdr:row>2</xdr:row>
      <xdr:rowOff>28575</xdr:rowOff>
    </xdr:from>
    <xdr:to>
      <xdr:col>1</xdr:col>
      <xdr:colOff>1219200</xdr:colOff>
      <xdr:row>2</xdr:row>
      <xdr:rowOff>28575</xdr:rowOff>
    </xdr:to>
    <xdr:cxnSp macro="">
      <xdr:nvCxnSpPr>
        <xdr:cNvPr id="3" name="Straight Connector 2">
          <a:extLst>
            <a:ext uri="{FF2B5EF4-FFF2-40B4-BE49-F238E27FC236}">
              <a16:creationId xmlns:a16="http://schemas.microsoft.com/office/drawing/2014/main" id="{00000000-0008-0000-0800-000003000000}"/>
            </a:ext>
          </a:extLst>
        </xdr:cNvPr>
        <xdr:cNvCxnSpPr/>
      </xdr:nvCxnSpPr>
      <xdr:spPr>
        <a:xfrm>
          <a:off x="714375" y="476250"/>
          <a:ext cx="7334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219075</xdr:colOff>
      <xdr:row>2</xdr:row>
      <xdr:rowOff>28575</xdr:rowOff>
    </xdr:from>
    <xdr:to>
      <xdr:col>2</xdr:col>
      <xdr:colOff>361950</xdr:colOff>
      <xdr:row>2</xdr:row>
      <xdr:rowOff>28575</xdr:rowOff>
    </xdr:to>
    <xdr:cxnSp macro="">
      <xdr:nvCxnSpPr>
        <xdr:cNvPr id="3" name="Straight Connector 2">
          <a:extLst>
            <a:ext uri="{FF2B5EF4-FFF2-40B4-BE49-F238E27FC236}">
              <a16:creationId xmlns:a16="http://schemas.microsoft.com/office/drawing/2014/main" id="{00000000-0008-0000-0900-000003000000}"/>
            </a:ext>
          </a:extLst>
        </xdr:cNvPr>
        <xdr:cNvCxnSpPr/>
      </xdr:nvCxnSpPr>
      <xdr:spPr>
        <a:xfrm>
          <a:off x="695325" y="447675"/>
          <a:ext cx="8096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1</xdr:row>
      <xdr:rowOff>0</xdr:rowOff>
    </xdr:from>
    <xdr:to>
      <xdr:col>1</xdr:col>
      <xdr:colOff>935182</xdr:colOff>
      <xdr:row>1</xdr:row>
      <xdr:rowOff>0</xdr:rowOff>
    </xdr:to>
    <xdr:cxnSp macro="">
      <xdr:nvCxnSpPr>
        <xdr:cNvPr id="3" name="Straight Connector 2">
          <a:extLst>
            <a:ext uri="{FF2B5EF4-FFF2-40B4-BE49-F238E27FC236}">
              <a16:creationId xmlns:a16="http://schemas.microsoft.com/office/drawing/2014/main" id="{0468D4BA-E892-43E6-9AB5-023F817FE0BF}"/>
            </a:ext>
          </a:extLst>
        </xdr:cNvPr>
        <xdr:cNvCxnSpPr/>
      </xdr:nvCxnSpPr>
      <xdr:spPr>
        <a:xfrm>
          <a:off x="190500" y="441614"/>
          <a:ext cx="106506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138545</xdr:colOff>
      <xdr:row>0</xdr:row>
      <xdr:rowOff>441614</xdr:rowOff>
    </xdr:from>
    <xdr:to>
      <xdr:col>1</xdr:col>
      <xdr:colOff>770659</xdr:colOff>
      <xdr:row>0</xdr:row>
      <xdr:rowOff>441614</xdr:rowOff>
    </xdr:to>
    <xdr:cxnSp macro="">
      <xdr:nvCxnSpPr>
        <xdr:cNvPr id="3" name="Straight Connector 2">
          <a:extLst>
            <a:ext uri="{FF2B5EF4-FFF2-40B4-BE49-F238E27FC236}">
              <a16:creationId xmlns:a16="http://schemas.microsoft.com/office/drawing/2014/main" id="{E29B1791-124F-401A-A6C4-AD4E49C87212}"/>
            </a:ext>
          </a:extLst>
        </xdr:cNvPr>
        <xdr:cNvCxnSpPr/>
      </xdr:nvCxnSpPr>
      <xdr:spPr>
        <a:xfrm>
          <a:off x="138545" y="441614"/>
          <a:ext cx="103043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138545</xdr:colOff>
      <xdr:row>2</xdr:row>
      <xdr:rowOff>3464</xdr:rowOff>
    </xdr:from>
    <xdr:to>
      <xdr:col>2</xdr:col>
      <xdr:colOff>532534</xdr:colOff>
      <xdr:row>2</xdr:row>
      <xdr:rowOff>3464</xdr:rowOff>
    </xdr:to>
    <xdr:cxnSp macro="">
      <xdr:nvCxnSpPr>
        <xdr:cNvPr id="2" name="Straight Connector 1">
          <a:extLst>
            <a:ext uri="{FF2B5EF4-FFF2-40B4-BE49-F238E27FC236}">
              <a16:creationId xmlns:a16="http://schemas.microsoft.com/office/drawing/2014/main" id="{F9226C37-5EF2-4AC7-A842-72B0ACFB3EDB}"/>
            </a:ext>
          </a:extLst>
        </xdr:cNvPr>
        <xdr:cNvCxnSpPr/>
      </xdr:nvCxnSpPr>
      <xdr:spPr>
        <a:xfrm>
          <a:off x="671945" y="393989"/>
          <a:ext cx="92738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142875</xdr:colOff>
      <xdr:row>2</xdr:row>
      <xdr:rowOff>0</xdr:rowOff>
    </xdr:from>
    <xdr:to>
      <xdr:col>2</xdr:col>
      <xdr:colOff>514350</xdr:colOff>
      <xdr:row>2</xdr:row>
      <xdr:rowOff>0</xdr:rowOff>
    </xdr:to>
    <xdr:cxnSp macro="">
      <xdr:nvCxnSpPr>
        <xdr:cNvPr id="3" name="Straight Connector 2">
          <a:extLst>
            <a:ext uri="{FF2B5EF4-FFF2-40B4-BE49-F238E27FC236}">
              <a16:creationId xmlns:a16="http://schemas.microsoft.com/office/drawing/2014/main" id="{B99F042A-A2C0-454B-862C-736828026913}"/>
            </a:ext>
          </a:extLst>
        </xdr:cNvPr>
        <xdr:cNvCxnSpPr/>
      </xdr:nvCxnSpPr>
      <xdr:spPr>
        <a:xfrm>
          <a:off x="676275" y="400050"/>
          <a:ext cx="904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2</xdr:row>
      <xdr:rowOff>9525</xdr:rowOff>
    </xdr:from>
    <xdr:to>
      <xdr:col>2</xdr:col>
      <xdr:colOff>161925</xdr:colOff>
      <xdr:row>2</xdr:row>
      <xdr:rowOff>9525</xdr:rowOff>
    </xdr:to>
    <xdr:cxnSp macro="">
      <xdr:nvCxnSpPr>
        <xdr:cNvPr id="2" name="Straight Connector 1">
          <a:extLst>
            <a:ext uri="{FF2B5EF4-FFF2-40B4-BE49-F238E27FC236}">
              <a16:creationId xmlns:a16="http://schemas.microsoft.com/office/drawing/2014/main" id="{06FE3662-D566-4CD2-AC0E-B83A4FE4CFBC}"/>
            </a:ext>
          </a:extLst>
        </xdr:cNvPr>
        <xdr:cNvCxnSpPr/>
      </xdr:nvCxnSpPr>
      <xdr:spPr>
        <a:xfrm>
          <a:off x="66675" y="438150"/>
          <a:ext cx="11049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152400</xdr:colOff>
      <xdr:row>2</xdr:row>
      <xdr:rowOff>0</xdr:rowOff>
    </xdr:from>
    <xdr:to>
      <xdr:col>2</xdr:col>
      <xdr:colOff>161925</xdr:colOff>
      <xdr:row>2</xdr:row>
      <xdr:rowOff>0</xdr:rowOff>
    </xdr:to>
    <xdr:cxnSp macro="">
      <xdr:nvCxnSpPr>
        <xdr:cNvPr id="3" name="Straight Connector 2">
          <a:extLst>
            <a:ext uri="{FF2B5EF4-FFF2-40B4-BE49-F238E27FC236}">
              <a16:creationId xmlns:a16="http://schemas.microsoft.com/office/drawing/2014/main" id="{6855F41F-DC45-4A4E-A3FF-711067DB0F4B}"/>
            </a:ext>
          </a:extLst>
        </xdr:cNvPr>
        <xdr:cNvCxnSpPr/>
      </xdr:nvCxnSpPr>
      <xdr:spPr>
        <a:xfrm>
          <a:off x="152400" y="390525"/>
          <a:ext cx="10191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809625</xdr:colOff>
      <xdr:row>2</xdr:row>
      <xdr:rowOff>19050</xdr:rowOff>
    </xdr:from>
    <xdr:to>
      <xdr:col>0</xdr:col>
      <xdr:colOff>1647825</xdr:colOff>
      <xdr:row>2</xdr:row>
      <xdr:rowOff>19050</xdr:rowOff>
    </xdr:to>
    <xdr:cxnSp macro="">
      <xdr:nvCxnSpPr>
        <xdr:cNvPr id="3" name="Straight Connector 2">
          <a:extLst>
            <a:ext uri="{FF2B5EF4-FFF2-40B4-BE49-F238E27FC236}">
              <a16:creationId xmlns:a16="http://schemas.microsoft.com/office/drawing/2014/main" id="{00000000-0008-0000-0500-000003000000}"/>
            </a:ext>
          </a:extLst>
        </xdr:cNvPr>
        <xdr:cNvCxnSpPr/>
      </xdr:nvCxnSpPr>
      <xdr:spPr>
        <a:xfrm>
          <a:off x="723900" y="438150"/>
          <a:ext cx="7429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790575</xdr:colOff>
      <xdr:row>2</xdr:row>
      <xdr:rowOff>9525</xdr:rowOff>
    </xdr:from>
    <xdr:to>
      <xdr:col>0</xdr:col>
      <xdr:colOff>1638300</xdr:colOff>
      <xdr:row>2</xdr:row>
      <xdr:rowOff>9525</xdr:rowOff>
    </xdr:to>
    <xdr:cxnSp macro="">
      <xdr:nvCxnSpPr>
        <xdr:cNvPr id="3" name="Straight Connector 2">
          <a:extLst>
            <a:ext uri="{FF2B5EF4-FFF2-40B4-BE49-F238E27FC236}">
              <a16:creationId xmlns:a16="http://schemas.microsoft.com/office/drawing/2014/main" id="{00000000-0008-0000-0700-000003000000}"/>
            </a:ext>
          </a:extLst>
        </xdr:cNvPr>
        <xdr:cNvCxnSpPr/>
      </xdr:nvCxnSpPr>
      <xdr:spPr>
        <a:xfrm>
          <a:off x="704850" y="485775"/>
          <a:ext cx="7524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5"/>
  <sheetViews>
    <sheetView workbookViewId="0">
      <selection activeCell="A5" sqref="A5:O5"/>
    </sheetView>
  </sheetViews>
  <sheetFormatPr defaultRowHeight="15"/>
  <cols>
    <col min="2" max="2" width="26" customWidth="1"/>
    <col min="3" max="3" width="23.125" customWidth="1"/>
    <col min="5" max="5" width="7.5" customWidth="1"/>
    <col min="6" max="6" width="9" hidden="1" customWidth="1"/>
    <col min="7" max="7" width="13.125" hidden="1" customWidth="1"/>
    <col min="9" max="9" width="9.5" customWidth="1"/>
    <col min="10" max="10" width="19.5" customWidth="1"/>
    <col min="12" max="12" width="14.25" customWidth="1"/>
  </cols>
  <sheetData>
    <row r="1" spans="1:12">
      <c r="A1" s="547" t="s">
        <v>188</v>
      </c>
      <c r="B1" s="547"/>
      <c r="C1" s="527"/>
      <c r="D1" s="527"/>
      <c r="E1" s="527"/>
      <c r="F1" s="527"/>
      <c r="G1" s="527"/>
      <c r="H1" s="527"/>
      <c r="I1" s="527"/>
      <c r="J1" s="548" t="s">
        <v>191</v>
      </c>
      <c r="K1" s="548"/>
      <c r="L1" s="548"/>
    </row>
    <row r="2" spans="1:12">
      <c r="A2" s="547" t="s">
        <v>189</v>
      </c>
      <c r="B2" s="547"/>
      <c r="C2" s="527"/>
      <c r="D2" s="527"/>
      <c r="E2" s="527"/>
      <c r="F2" s="527"/>
      <c r="G2" s="527"/>
      <c r="H2" s="527"/>
      <c r="I2" s="527"/>
      <c r="J2" s="548"/>
      <c r="K2" s="548"/>
      <c r="L2" s="548"/>
    </row>
    <row r="3" spans="1:12">
      <c r="A3" s="547" t="s">
        <v>190</v>
      </c>
      <c r="B3" s="547"/>
      <c r="C3" s="527"/>
      <c r="D3" s="527"/>
      <c r="E3" s="527"/>
      <c r="F3" s="527"/>
      <c r="G3" s="527"/>
      <c r="H3" s="527"/>
      <c r="I3" s="527"/>
      <c r="J3" s="548"/>
      <c r="K3" s="548"/>
      <c r="L3" s="548"/>
    </row>
    <row r="4" spans="1:12" ht="23.25" customHeight="1">
      <c r="A4" s="528" t="s">
        <v>192</v>
      </c>
      <c r="B4" s="528"/>
      <c r="C4" s="528"/>
      <c r="D4" s="528"/>
      <c r="E4" s="528"/>
      <c r="F4" s="528"/>
      <c r="G4" s="528"/>
      <c r="H4" s="528"/>
      <c r="I4" s="528"/>
      <c r="J4" s="528"/>
      <c r="K4" s="528"/>
      <c r="L4" s="528"/>
    </row>
    <row r="5" spans="1:12" ht="22.5" customHeight="1">
      <c r="A5" s="528" t="s">
        <v>193</v>
      </c>
      <c r="B5" s="528"/>
      <c r="C5" s="528"/>
      <c r="D5" s="528"/>
      <c r="E5" s="528"/>
      <c r="F5" s="528"/>
      <c r="G5" s="528"/>
      <c r="H5" s="528"/>
      <c r="I5" s="528"/>
      <c r="J5" s="528"/>
      <c r="K5" s="528"/>
      <c r="L5" s="528"/>
    </row>
    <row r="6" spans="1:12" ht="24" customHeight="1">
      <c r="A6" s="528" t="s">
        <v>194</v>
      </c>
      <c r="B6" s="528"/>
      <c r="C6" s="528"/>
      <c r="D6" s="528"/>
      <c r="E6" s="528"/>
      <c r="F6" s="528"/>
      <c r="G6" s="528"/>
      <c r="H6" s="528"/>
      <c r="I6" s="528"/>
      <c r="J6" s="528"/>
      <c r="K6" s="528"/>
      <c r="L6" s="528"/>
    </row>
    <row r="7" spans="1:12" ht="18.75">
      <c r="A7" s="546" t="s">
        <v>195</v>
      </c>
      <c r="B7" s="546"/>
      <c r="C7" s="546"/>
      <c r="D7" s="546"/>
      <c r="E7" s="546"/>
      <c r="F7" s="546"/>
      <c r="G7" s="546"/>
      <c r="H7" s="546"/>
      <c r="I7" s="546"/>
      <c r="J7" s="546"/>
      <c r="K7" s="546"/>
      <c r="L7" s="546"/>
    </row>
    <row r="8" spans="1:12">
      <c r="A8" s="57"/>
      <c r="B8" s="57"/>
      <c r="C8" s="57"/>
      <c r="D8" s="57"/>
      <c r="E8" s="57"/>
      <c r="F8" s="57"/>
      <c r="G8" s="57"/>
      <c r="H8" s="57"/>
      <c r="I8" s="57"/>
      <c r="J8" s="57"/>
      <c r="K8" s="57" t="s">
        <v>212</v>
      </c>
      <c r="L8" s="57"/>
    </row>
    <row r="9" spans="1:12">
      <c r="A9" s="525" t="s">
        <v>20</v>
      </c>
      <c r="B9" s="525" t="s">
        <v>166</v>
      </c>
      <c r="C9" s="525"/>
      <c r="D9" s="525" t="s">
        <v>197</v>
      </c>
      <c r="E9" s="525"/>
      <c r="F9" s="525"/>
      <c r="G9" s="525"/>
      <c r="H9" s="525" t="s">
        <v>198</v>
      </c>
      <c r="I9" s="525"/>
      <c r="J9" s="525" t="s">
        <v>199</v>
      </c>
      <c r="K9" s="525" t="s">
        <v>200</v>
      </c>
      <c r="L9" s="525"/>
    </row>
    <row r="10" spans="1:12">
      <c r="A10" s="525"/>
      <c r="B10" s="525"/>
      <c r="C10" s="525"/>
      <c r="D10" s="525"/>
      <c r="E10" s="525"/>
      <c r="F10" s="525"/>
      <c r="G10" s="525"/>
      <c r="H10" s="525"/>
      <c r="I10" s="525"/>
      <c r="J10" s="525"/>
      <c r="K10" s="525"/>
      <c r="L10" s="525"/>
    </row>
    <row r="11" spans="1:12">
      <c r="A11" s="525"/>
      <c r="B11" s="525"/>
      <c r="C11" s="525"/>
      <c r="D11" s="525"/>
      <c r="E11" s="525"/>
      <c r="F11" s="525"/>
      <c r="G11" s="525"/>
      <c r="H11" s="525"/>
      <c r="I11" s="525"/>
      <c r="J11" s="525"/>
      <c r="K11" s="525"/>
      <c r="L11" s="525"/>
    </row>
    <row r="12" spans="1:12">
      <c r="A12" s="525"/>
      <c r="B12" s="525"/>
      <c r="C12" s="525"/>
      <c r="D12" s="525"/>
      <c r="E12" s="525"/>
      <c r="F12" s="525"/>
      <c r="G12" s="525"/>
      <c r="H12" s="525"/>
      <c r="I12" s="525"/>
      <c r="J12" s="525"/>
      <c r="K12" s="525"/>
      <c r="L12" s="525"/>
    </row>
    <row r="13" spans="1:12">
      <c r="A13" s="58" t="s">
        <v>1</v>
      </c>
      <c r="B13" s="541" t="s">
        <v>2</v>
      </c>
      <c r="C13" s="541"/>
      <c r="D13" s="542">
        <v>1</v>
      </c>
      <c r="E13" s="542"/>
      <c r="F13" s="542"/>
      <c r="G13" s="542"/>
      <c r="H13" s="541">
        <v>2</v>
      </c>
      <c r="I13" s="541"/>
      <c r="J13" s="59">
        <v>3</v>
      </c>
      <c r="K13" s="542">
        <v>4</v>
      </c>
      <c r="L13" s="542"/>
    </row>
    <row r="14" spans="1:12" ht="24.95" customHeight="1">
      <c r="A14" s="60">
        <v>1</v>
      </c>
      <c r="B14" s="543" t="s">
        <v>201</v>
      </c>
      <c r="C14" s="543"/>
      <c r="D14" s="544" t="s">
        <v>202</v>
      </c>
      <c r="E14" s="544"/>
      <c r="F14" s="544"/>
      <c r="G14" s="544"/>
      <c r="H14" s="545"/>
      <c r="I14" s="545"/>
      <c r="J14" s="61"/>
      <c r="K14" s="544"/>
      <c r="L14" s="544"/>
    </row>
    <row r="15" spans="1:12" ht="24.95" customHeight="1">
      <c r="A15" s="62" t="s">
        <v>147</v>
      </c>
      <c r="B15" s="539" t="s">
        <v>203</v>
      </c>
      <c r="C15" s="539"/>
      <c r="D15" s="537"/>
      <c r="E15" s="537"/>
      <c r="F15" s="537"/>
      <c r="G15" s="537"/>
      <c r="H15" s="540"/>
      <c r="I15" s="540"/>
      <c r="J15" s="63"/>
      <c r="K15" s="537"/>
      <c r="L15" s="537"/>
    </row>
    <row r="16" spans="1:12" ht="24.95" customHeight="1">
      <c r="A16" s="62" t="s">
        <v>151</v>
      </c>
      <c r="B16" s="539" t="s">
        <v>204</v>
      </c>
      <c r="C16" s="539"/>
      <c r="D16" s="537"/>
      <c r="E16" s="537"/>
      <c r="F16" s="537"/>
      <c r="G16" s="537"/>
      <c r="H16" s="540"/>
      <c r="I16" s="540"/>
      <c r="J16" s="63"/>
      <c r="K16" s="537"/>
      <c r="L16" s="537"/>
    </row>
    <row r="17" spans="1:12" ht="22.5" customHeight="1">
      <c r="A17" s="65" t="s">
        <v>77</v>
      </c>
      <c r="B17" s="534" t="s">
        <v>108</v>
      </c>
      <c r="C17" s="534"/>
      <c r="D17" s="535"/>
      <c r="E17" s="535"/>
      <c r="F17" s="535"/>
      <c r="G17" s="535"/>
      <c r="H17" s="536"/>
      <c r="I17" s="536"/>
      <c r="J17" s="63"/>
      <c r="K17" s="537"/>
      <c r="L17" s="537"/>
    </row>
    <row r="18" spans="1:12" ht="33.75" customHeight="1">
      <c r="A18" s="65">
        <v>2</v>
      </c>
      <c r="B18" s="538" t="s">
        <v>205</v>
      </c>
      <c r="C18" s="538"/>
      <c r="D18" s="535" t="s">
        <v>202</v>
      </c>
      <c r="E18" s="535"/>
      <c r="F18" s="535"/>
      <c r="G18" s="535"/>
      <c r="H18" s="536"/>
      <c r="I18" s="536"/>
      <c r="J18" s="63"/>
      <c r="K18" s="537"/>
      <c r="L18" s="537"/>
    </row>
    <row r="19" spans="1:12" ht="24.95" customHeight="1">
      <c r="A19" s="66" t="s">
        <v>206</v>
      </c>
      <c r="B19" s="529" t="s">
        <v>207</v>
      </c>
      <c r="C19" s="529"/>
      <c r="D19" s="530"/>
      <c r="E19" s="530"/>
      <c r="F19" s="530"/>
      <c r="G19" s="530"/>
      <c r="H19" s="531"/>
      <c r="I19" s="531"/>
      <c r="J19" s="67"/>
      <c r="K19" s="532"/>
      <c r="L19" s="532"/>
    </row>
    <row r="20" spans="1:12">
      <c r="A20" s="533" t="s">
        <v>208</v>
      </c>
      <c r="B20" s="533"/>
      <c r="C20" s="533"/>
      <c r="D20" s="533"/>
      <c r="E20" s="533"/>
      <c r="F20" s="533"/>
      <c r="G20" s="533"/>
      <c r="H20" s="533"/>
      <c r="I20" s="533"/>
      <c r="J20" s="533"/>
      <c r="K20" s="55"/>
      <c r="L20" s="55"/>
    </row>
    <row r="21" spans="1:12">
      <c r="A21" s="526" t="s">
        <v>209</v>
      </c>
      <c r="B21" s="526"/>
      <c r="C21" s="526"/>
      <c r="D21" s="526"/>
      <c r="E21" s="526"/>
      <c r="F21" s="526"/>
      <c r="G21" s="526"/>
      <c r="H21" s="526"/>
      <c r="I21" s="526"/>
      <c r="J21" s="526"/>
      <c r="K21" s="526"/>
      <c r="L21" s="526"/>
    </row>
    <row r="22" spans="1:12">
      <c r="A22" s="526" t="s">
        <v>246</v>
      </c>
      <c r="B22" s="526"/>
      <c r="C22" s="526"/>
      <c r="D22" s="526"/>
      <c r="E22" s="526"/>
      <c r="F22" s="526"/>
      <c r="G22" s="526"/>
      <c r="H22" s="526"/>
      <c r="I22" s="526"/>
      <c r="J22" s="526"/>
      <c r="K22" s="526"/>
      <c r="L22" s="526"/>
    </row>
    <row r="23" spans="1:12" ht="15.75">
      <c r="A23" s="55"/>
      <c r="B23" s="56"/>
      <c r="C23" s="527"/>
      <c r="D23" s="527"/>
      <c r="E23" s="527"/>
      <c r="F23" s="527"/>
      <c r="G23" s="54"/>
      <c r="H23" s="524" t="s">
        <v>210</v>
      </c>
      <c r="I23" s="524"/>
      <c r="J23" s="524"/>
      <c r="K23" s="524"/>
      <c r="L23" s="524"/>
    </row>
    <row r="24" spans="1:12" ht="15.75">
      <c r="A24" s="528" t="s">
        <v>211</v>
      </c>
      <c r="B24" s="528"/>
      <c r="C24" s="528"/>
      <c r="D24" s="528"/>
      <c r="E24" s="528"/>
      <c r="F24" s="528"/>
      <c r="G24" s="528"/>
      <c r="H24" s="528" t="s">
        <v>182</v>
      </c>
      <c r="I24" s="528"/>
      <c r="J24" s="528"/>
      <c r="K24" s="528"/>
      <c r="L24" s="528"/>
    </row>
    <row r="25" spans="1:12" ht="15.75">
      <c r="A25" s="524" t="s">
        <v>245</v>
      </c>
      <c r="B25" s="524"/>
      <c r="C25" s="524"/>
      <c r="D25" s="524"/>
      <c r="E25" s="524"/>
      <c r="F25" s="524"/>
      <c r="G25" s="524"/>
      <c r="H25" s="524" t="s">
        <v>213</v>
      </c>
      <c r="I25" s="524"/>
      <c r="J25" s="524"/>
      <c r="K25" s="524"/>
      <c r="L25" s="524"/>
    </row>
  </sheetData>
  <mergeCells count="56">
    <mergeCell ref="A7:L7"/>
    <mergeCell ref="A1:B1"/>
    <mergeCell ref="A2:B2"/>
    <mergeCell ref="A3:B3"/>
    <mergeCell ref="C1:D3"/>
    <mergeCell ref="E1:E3"/>
    <mergeCell ref="F1:H3"/>
    <mergeCell ref="I1:I3"/>
    <mergeCell ref="J1:L3"/>
    <mergeCell ref="A4:L4"/>
    <mergeCell ref="A5:L5"/>
    <mergeCell ref="A6:L6"/>
    <mergeCell ref="A9:A12"/>
    <mergeCell ref="D9:G12"/>
    <mergeCell ref="H9:I12"/>
    <mergeCell ref="J9:J12"/>
    <mergeCell ref="K9:L12"/>
    <mergeCell ref="B13:C13"/>
    <mergeCell ref="D13:G13"/>
    <mergeCell ref="H13:I13"/>
    <mergeCell ref="K13:L13"/>
    <mergeCell ref="B14:C14"/>
    <mergeCell ref="D14:G14"/>
    <mergeCell ref="H14:I14"/>
    <mergeCell ref="K14:L14"/>
    <mergeCell ref="B15:C15"/>
    <mergeCell ref="D15:G15"/>
    <mergeCell ref="H15:I15"/>
    <mergeCell ref="K15:L15"/>
    <mergeCell ref="B16:C16"/>
    <mergeCell ref="D16:G16"/>
    <mergeCell ref="H16:I16"/>
    <mergeCell ref="K16:L16"/>
    <mergeCell ref="D17:G17"/>
    <mergeCell ref="H17:I17"/>
    <mergeCell ref="K17:L17"/>
    <mergeCell ref="B18:C18"/>
    <mergeCell ref="D18:G18"/>
    <mergeCell ref="H18:I18"/>
    <mergeCell ref="K18:L18"/>
    <mergeCell ref="A25:G25"/>
    <mergeCell ref="H25:L25"/>
    <mergeCell ref="B9:C12"/>
    <mergeCell ref="A22:L22"/>
    <mergeCell ref="C23:D23"/>
    <mergeCell ref="E23:F23"/>
    <mergeCell ref="H23:L23"/>
    <mergeCell ref="A24:G24"/>
    <mergeCell ref="H24:L24"/>
    <mergeCell ref="B19:C19"/>
    <mergeCell ref="D19:G19"/>
    <mergeCell ref="H19:I19"/>
    <mergeCell ref="K19:L19"/>
    <mergeCell ref="A20:J20"/>
    <mergeCell ref="A21:L21"/>
    <mergeCell ref="B17:C17"/>
  </mergeCells>
  <phoneticPr fontId="0" type="noConversion"/>
  <pageMargins left="0.74803149606299213" right="0.74803149606299213" top="0.98425196850393704" bottom="0.98425196850393704" header="0.51181102362204722" footer="0.51181102362204722"/>
  <pageSetup paperSize="9" scale="8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G47"/>
  <sheetViews>
    <sheetView topLeftCell="A2" workbookViewId="0">
      <selection activeCell="B16" sqref="B16:D16"/>
    </sheetView>
  </sheetViews>
  <sheetFormatPr defaultColWidth="9" defaultRowHeight="16.5"/>
  <cols>
    <col min="1" max="1" width="40.125" style="145" customWidth="1"/>
    <col min="2" max="5" width="12.125" style="145" customWidth="1"/>
    <col min="6" max="6" width="10.75" style="145" hidden="1" customWidth="1"/>
    <col min="7" max="7" width="32.875" style="145" customWidth="1"/>
    <col min="8" max="16384" width="9" style="145"/>
  </cols>
  <sheetData>
    <row r="1" spans="1:7">
      <c r="A1" s="142" t="s">
        <v>282</v>
      </c>
      <c r="B1" s="143"/>
      <c r="C1" s="143"/>
      <c r="D1" s="143"/>
      <c r="E1" s="143"/>
      <c r="F1" s="143"/>
      <c r="G1" s="144" t="s">
        <v>161</v>
      </c>
    </row>
    <row r="2" spans="1:7">
      <c r="A2" s="142" t="s">
        <v>281</v>
      </c>
    </row>
    <row r="3" spans="1:7" ht="30.75" customHeight="1">
      <c r="A3" s="639" t="s">
        <v>302</v>
      </c>
      <c r="B3" s="639"/>
      <c r="C3" s="639"/>
      <c r="D3" s="639"/>
      <c r="E3" s="639"/>
      <c r="F3" s="639"/>
      <c r="G3" s="639"/>
    </row>
    <row r="4" spans="1:7" ht="16.5" hidden="1" customHeight="1">
      <c r="A4" s="638" t="s">
        <v>100</v>
      </c>
      <c r="B4" s="638"/>
      <c r="C4" s="638"/>
      <c r="D4" s="638"/>
      <c r="E4" s="638"/>
      <c r="F4" s="638"/>
      <c r="G4" s="638"/>
    </row>
    <row r="5" spans="1:7" ht="22.5" customHeight="1">
      <c r="C5" s="146"/>
      <c r="E5" s="147"/>
      <c r="G5" s="164" t="s">
        <v>250</v>
      </c>
    </row>
    <row r="7" spans="1:7" ht="19.5" customHeight="1">
      <c r="A7" s="148"/>
      <c r="B7" s="149" t="s">
        <v>331</v>
      </c>
      <c r="C7" s="150"/>
      <c r="D7" s="150"/>
      <c r="E7" s="151"/>
      <c r="F7" s="148" t="s">
        <v>101</v>
      </c>
      <c r="G7" s="148"/>
    </row>
    <row r="8" spans="1:7" ht="21" customHeight="1">
      <c r="A8" s="148" t="s">
        <v>251</v>
      </c>
      <c r="B8" s="148" t="s">
        <v>285</v>
      </c>
      <c r="C8" s="150" t="s">
        <v>102</v>
      </c>
      <c r="D8" s="150" t="s">
        <v>286</v>
      </c>
      <c r="E8" s="151"/>
      <c r="F8" s="152" t="s">
        <v>103</v>
      </c>
      <c r="G8" s="148" t="s">
        <v>289</v>
      </c>
    </row>
    <row r="9" spans="1:7" ht="18" customHeight="1">
      <c r="A9" s="153"/>
      <c r="B9" s="153"/>
      <c r="C9" s="154" t="s">
        <v>278</v>
      </c>
      <c r="D9" s="154" t="s">
        <v>279</v>
      </c>
      <c r="E9" s="154" t="s">
        <v>280</v>
      </c>
      <c r="F9" s="153" t="s">
        <v>105</v>
      </c>
      <c r="G9" s="153"/>
    </row>
    <row r="10" spans="1:7" ht="15.75" customHeight="1">
      <c r="A10" s="154">
        <v>1</v>
      </c>
      <c r="B10" s="154" t="s">
        <v>106</v>
      </c>
      <c r="C10" s="154">
        <v>3</v>
      </c>
      <c r="D10" s="154">
        <f>C10+1</f>
        <v>4</v>
      </c>
      <c r="E10" s="154">
        <f>D10+1</f>
        <v>5</v>
      </c>
      <c r="F10" s="154" t="s">
        <v>107</v>
      </c>
      <c r="G10" s="154">
        <v>6</v>
      </c>
    </row>
    <row r="11" spans="1:7" ht="18" customHeight="1">
      <c r="A11" s="206" t="s">
        <v>268</v>
      </c>
      <c r="B11" s="207"/>
      <c r="C11" s="206"/>
      <c r="D11" s="206"/>
      <c r="E11" s="206"/>
      <c r="F11" s="206"/>
      <c r="G11" s="206"/>
    </row>
    <row r="12" spans="1:7" s="143" customFormat="1" ht="23.25" customHeight="1">
      <c r="A12" s="205" t="s">
        <v>303</v>
      </c>
      <c r="B12" s="264">
        <f>B13+B16+B17+B20+B23+B24+B25+B26+B27+B28+B29+B31</f>
        <v>7899.08</v>
      </c>
      <c r="C12" s="264">
        <f>C13+C16+C17+C20+C23+C24+C25+C26+C27+C28+C29+C31</f>
        <v>0</v>
      </c>
      <c r="D12" s="264">
        <f>D13+D16+D17+D20+D23+D24+D25+D26+D27+D28+D29+D31+D30</f>
        <v>5574</v>
      </c>
      <c r="E12" s="264">
        <f>E13+E16+E17+E20+E23+E24+E25+E26+E27+E28+E29+E31+E30</f>
        <v>2803.0800000000004</v>
      </c>
      <c r="F12" s="205"/>
      <c r="G12" s="205"/>
    </row>
    <row r="13" spans="1:7" ht="15" customHeight="1">
      <c r="A13" s="155" t="s">
        <v>304</v>
      </c>
      <c r="B13" s="196">
        <f>SUM(B14:B15)</f>
        <v>0</v>
      </c>
      <c r="C13" s="196">
        <f>SUM(C14:C15)</f>
        <v>0</v>
      </c>
      <c r="D13" s="196">
        <f>SUM(D14:D15)</f>
        <v>0</v>
      </c>
      <c r="E13" s="196">
        <f>SUM(E14:E15)</f>
        <v>0</v>
      </c>
      <c r="F13" s="155"/>
      <c r="G13" s="155"/>
    </row>
    <row r="14" spans="1:7" ht="15" customHeight="1">
      <c r="A14" s="165" t="s">
        <v>305</v>
      </c>
      <c r="B14" s="196">
        <f>C14+D14+E14</f>
        <v>0</v>
      </c>
      <c r="C14" s="196"/>
      <c r="D14" s="196"/>
      <c r="E14" s="196"/>
      <c r="F14" s="155"/>
      <c r="G14" s="155"/>
    </row>
    <row r="15" spans="1:7" ht="15" customHeight="1">
      <c r="A15" s="165" t="s">
        <v>306</v>
      </c>
      <c r="B15" s="196">
        <f>C15+D15+E15</f>
        <v>0</v>
      </c>
      <c r="C15" s="196"/>
      <c r="D15" s="196"/>
      <c r="E15" s="196"/>
      <c r="F15" s="155"/>
      <c r="G15" s="155"/>
    </row>
    <row r="16" spans="1:7" ht="15" customHeight="1">
      <c r="A16" s="155" t="s">
        <v>307</v>
      </c>
      <c r="B16" s="197"/>
      <c r="C16" s="197"/>
      <c r="D16" s="197"/>
      <c r="E16" s="197"/>
      <c r="F16" s="155"/>
      <c r="G16" s="155"/>
    </row>
    <row r="17" spans="1:7" ht="15" customHeight="1">
      <c r="A17" s="155" t="s">
        <v>308</v>
      </c>
      <c r="B17" s="196">
        <f>SUM(B19)</f>
        <v>0</v>
      </c>
      <c r="C17" s="196">
        <f>SUM(C19)</f>
        <v>0</v>
      </c>
      <c r="D17" s="196">
        <f>SUM(D19)</f>
        <v>0</v>
      </c>
      <c r="E17" s="196">
        <f>SUM(E19)</f>
        <v>0</v>
      </c>
      <c r="F17" s="155"/>
      <c r="G17" s="155"/>
    </row>
    <row r="18" spans="1:7" ht="15" customHeight="1">
      <c r="A18" s="166" t="s">
        <v>309</v>
      </c>
      <c r="B18" s="196">
        <f>C18+D18+E18</f>
        <v>0</v>
      </c>
      <c r="C18" s="196"/>
      <c r="D18" s="196"/>
      <c r="E18" s="196"/>
      <c r="F18" s="155"/>
      <c r="G18" s="155"/>
    </row>
    <row r="19" spans="1:7" ht="15" customHeight="1">
      <c r="A19" s="166" t="s">
        <v>310</v>
      </c>
      <c r="B19" s="196">
        <f>C19+D19+E19</f>
        <v>0</v>
      </c>
      <c r="C19" s="196"/>
      <c r="D19" s="196"/>
      <c r="E19" s="196"/>
      <c r="F19" s="155"/>
      <c r="G19" s="155"/>
    </row>
    <row r="20" spans="1:7" ht="15" customHeight="1">
      <c r="A20" s="155" t="s">
        <v>311</v>
      </c>
      <c r="B20" s="196">
        <f>B22</f>
        <v>0</v>
      </c>
      <c r="C20" s="196">
        <f>C22</f>
        <v>0</v>
      </c>
      <c r="D20" s="196">
        <f>D22</f>
        <v>0</v>
      </c>
      <c r="E20" s="196">
        <f>E22</f>
        <v>0</v>
      </c>
      <c r="F20" s="155"/>
      <c r="G20" s="155"/>
    </row>
    <row r="21" spans="1:7" ht="15" customHeight="1">
      <c r="A21" s="156" t="s">
        <v>312</v>
      </c>
      <c r="B21" s="196">
        <f>C21+D21+E21</f>
        <v>0</v>
      </c>
      <c r="C21" s="196"/>
      <c r="D21" s="196"/>
      <c r="E21" s="196"/>
      <c r="F21" s="155"/>
      <c r="G21" s="155"/>
    </row>
    <row r="22" spans="1:7" ht="15" customHeight="1">
      <c r="A22" s="156" t="s">
        <v>313</v>
      </c>
      <c r="B22" s="196">
        <f t="shared" ref="B22:B31" si="0">C22+D22+E22</f>
        <v>0</v>
      </c>
      <c r="C22" s="196"/>
      <c r="D22" s="196"/>
      <c r="E22" s="196"/>
      <c r="F22" s="155"/>
      <c r="G22" s="155"/>
    </row>
    <row r="23" spans="1:7" s="159" customFormat="1" ht="15" customHeight="1">
      <c r="A23" s="157" t="s">
        <v>314</v>
      </c>
      <c r="B23" s="196">
        <f t="shared" si="0"/>
        <v>520</v>
      </c>
      <c r="C23" s="198"/>
      <c r="D23" s="196">
        <v>320</v>
      </c>
      <c r="E23" s="196">
        <f>200</f>
        <v>200</v>
      </c>
      <c r="F23" s="158"/>
      <c r="G23" s="158"/>
    </row>
    <row r="24" spans="1:7" s="159" customFormat="1" ht="15" customHeight="1">
      <c r="A24" s="157" t="s">
        <v>319</v>
      </c>
      <c r="B24" s="196">
        <f t="shared" si="0"/>
        <v>375</v>
      </c>
      <c r="C24" s="198"/>
      <c r="D24" s="196"/>
      <c r="E24" s="196">
        <v>375</v>
      </c>
      <c r="F24" s="158"/>
      <c r="G24" s="158"/>
    </row>
    <row r="25" spans="1:7" s="159" customFormat="1" ht="15" customHeight="1">
      <c r="A25" s="157" t="s">
        <v>320</v>
      </c>
      <c r="B25" s="196">
        <f t="shared" si="0"/>
        <v>1192.0999999999999</v>
      </c>
      <c r="C25" s="198"/>
      <c r="D25" s="196">
        <v>335</v>
      </c>
      <c r="E25" s="196">
        <f>30+280+400+147.1</f>
        <v>857.1</v>
      </c>
      <c r="F25" s="158"/>
      <c r="G25" s="158"/>
    </row>
    <row r="26" spans="1:7" s="159" customFormat="1" ht="15" customHeight="1">
      <c r="A26" s="157" t="s">
        <v>321</v>
      </c>
      <c r="B26" s="196">
        <f t="shared" si="0"/>
        <v>810</v>
      </c>
      <c r="C26" s="198"/>
      <c r="D26" s="196"/>
      <c r="E26" s="196">
        <f>180+630</f>
        <v>810</v>
      </c>
      <c r="F26" s="158"/>
      <c r="G26" s="158"/>
    </row>
    <row r="27" spans="1:7" s="159" customFormat="1" ht="33">
      <c r="A27" s="200" t="s">
        <v>324</v>
      </c>
      <c r="B27" s="196">
        <f t="shared" si="0"/>
        <v>36.880000000000003</v>
      </c>
      <c r="C27" s="198"/>
      <c r="D27" s="196"/>
      <c r="E27" s="196">
        <v>36.880000000000003</v>
      </c>
      <c r="F27" s="158"/>
      <c r="G27" s="158"/>
    </row>
    <row r="28" spans="1:7" ht="15" customHeight="1">
      <c r="A28" s="155" t="s">
        <v>322</v>
      </c>
      <c r="B28" s="196">
        <f t="shared" si="0"/>
        <v>161.5</v>
      </c>
      <c r="C28" s="196"/>
      <c r="D28" s="196"/>
      <c r="E28" s="196">
        <f>97.5+57.5+6.5</f>
        <v>161.5</v>
      </c>
      <c r="F28" s="155"/>
      <c r="G28" s="155"/>
    </row>
    <row r="29" spans="1:7" ht="15" customHeight="1">
      <c r="A29" s="155" t="s">
        <v>323</v>
      </c>
      <c r="B29" s="196">
        <f t="shared" si="0"/>
        <v>728.8</v>
      </c>
      <c r="C29" s="196"/>
      <c r="D29" s="196">
        <v>446</v>
      </c>
      <c r="E29" s="196">
        <f>282.8</f>
        <v>282.8</v>
      </c>
      <c r="F29" s="155"/>
      <c r="G29" s="155"/>
    </row>
    <row r="30" spans="1:7" ht="32.25" customHeight="1">
      <c r="A30" s="202" t="s">
        <v>330</v>
      </c>
      <c r="B30" s="196">
        <f>C30+D30+E30</f>
        <v>478</v>
      </c>
      <c r="C30" s="196"/>
      <c r="D30" s="196">
        <v>478</v>
      </c>
      <c r="E30" s="196"/>
      <c r="F30" s="155"/>
      <c r="G30" s="155"/>
    </row>
    <row r="31" spans="1:7" ht="18.75" customHeight="1">
      <c r="A31" s="160" t="s">
        <v>329</v>
      </c>
      <c r="B31" s="199">
        <f t="shared" si="0"/>
        <v>4074.8</v>
      </c>
      <c r="C31" s="199"/>
      <c r="D31" s="199">
        <v>3995</v>
      </c>
      <c r="E31" s="199">
        <f>9.8+70</f>
        <v>79.8</v>
      </c>
      <c r="F31" s="160"/>
      <c r="G31" s="160"/>
    </row>
    <row r="32" spans="1:7" ht="21" customHeight="1">
      <c r="A32" s="161" t="s">
        <v>315</v>
      </c>
      <c r="B32" s="161"/>
      <c r="C32" s="161"/>
      <c r="D32" s="161"/>
      <c r="E32" s="161"/>
      <c r="F32" s="161"/>
      <c r="G32" s="161"/>
    </row>
    <row r="33" spans="1:7">
      <c r="A33" s="162"/>
      <c r="B33" s="162"/>
      <c r="C33" s="640" t="s">
        <v>332</v>
      </c>
      <c r="D33" s="640"/>
      <c r="E33" s="640"/>
      <c r="F33" s="640"/>
      <c r="G33" s="640"/>
    </row>
    <row r="34" spans="1:7">
      <c r="A34" s="641" t="s">
        <v>98</v>
      </c>
      <c r="B34" s="641"/>
      <c r="C34" s="641" t="s">
        <v>109</v>
      </c>
      <c r="D34" s="641"/>
      <c r="E34" s="641"/>
      <c r="F34" s="641"/>
      <c r="G34" s="641"/>
    </row>
    <row r="35" spans="1:7" hidden="1">
      <c r="A35" s="638" t="s">
        <v>99</v>
      </c>
      <c r="B35" s="638"/>
      <c r="C35" s="638" t="s">
        <v>19</v>
      </c>
      <c r="D35" s="638"/>
      <c r="E35" s="638"/>
      <c r="F35" s="638"/>
      <c r="G35" s="638"/>
    </row>
    <row r="36" spans="1:7">
      <c r="A36" s="163"/>
      <c r="B36" s="163"/>
      <c r="C36" s="163"/>
      <c r="D36" s="163"/>
      <c r="E36" s="163"/>
      <c r="F36" s="163"/>
      <c r="G36" s="163"/>
    </row>
    <row r="37" spans="1:7">
      <c r="A37" s="163"/>
      <c r="B37" s="163"/>
      <c r="C37" s="163"/>
      <c r="D37" s="163"/>
      <c r="E37" s="163"/>
      <c r="F37" s="163"/>
      <c r="G37" s="163"/>
    </row>
    <row r="38" spans="1:7">
      <c r="A38" s="163"/>
      <c r="B38" s="163"/>
      <c r="C38" s="163"/>
      <c r="D38" s="163"/>
      <c r="E38" s="163"/>
      <c r="F38" s="163"/>
      <c r="G38" s="163"/>
    </row>
    <row r="39" spans="1:7">
      <c r="A39" s="163"/>
      <c r="B39" s="163"/>
      <c r="C39" s="163"/>
      <c r="D39" s="163"/>
      <c r="E39" s="163"/>
      <c r="F39" s="163"/>
      <c r="G39" s="163"/>
    </row>
    <row r="40" spans="1:7">
      <c r="A40" s="163"/>
      <c r="B40" s="163"/>
      <c r="C40" s="163"/>
      <c r="D40" s="163"/>
      <c r="E40" s="163"/>
      <c r="F40" s="163"/>
      <c r="G40" s="163"/>
    </row>
    <row r="41" spans="1:7">
      <c r="A41" s="163"/>
      <c r="B41" s="163"/>
      <c r="C41" s="163"/>
      <c r="D41" s="163"/>
      <c r="E41" s="163"/>
      <c r="F41" s="163"/>
      <c r="G41" s="163"/>
    </row>
    <row r="42" spans="1:7">
      <c r="A42" s="163"/>
      <c r="B42" s="163"/>
      <c r="C42" s="163"/>
      <c r="D42" s="163"/>
      <c r="E42" s="163"/>
      <c r="F42" s="163"/>
      <c r="G42" s="163"/>
    </row>
    <row r="43" spans="1:7">
      <c r="A43" s="163"/>
      <c r="B43" s="163"/>
      <c r="C43" s="163"/>
      <c r="D43" s="163"/>
      <c r="E43" s="163"/>
      <c r="F43" s="163"/>
      <c r="G43" s="163"/>
    </row>
    <row r="44" spans="1:7">
      <c r="A44" s="163"/>
      <c r="C44" s="163"/>
      <c r="D44" s="163"/>
      <c r="E44" s="163"/>
      <c r="F44" s="163"/>
      <c r="G44" s="163"/>
    </row>
    <row r="45" spans="1:7">
      <c r="A45" s="163"/>
    </row>
    <row r="46" spans="1:7">
      <c r="A46" s="163"/>
    </row>
    <row r="47" spans="1:7">
      <c r="A47" s="163"/>
    </row>
  </sheetData>
  <mergeCells count="7">
    <mergeCell ref="A35:B35"/>
    <mergeCell ref="C35:G35"/>
    <mergeCell ref="A3:G3"/>
    <mergeCell ref="A4:G4"/>
    <mergeCell ref="C33:G33"/>
    <mergeCell ref="A34:B34"/>
    <mergeCell ref="C34:G34"/>
  </mergeCells>
  <pageMargins left="1" right="0.34" top="0.45" bottom="0.52" header="0.22" footer="0.26"/>
  <pageSetup paperSize="9" scale="98"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G58"/>
  <sheetViews>
    <sheetView workbookViewId="0">
      <selection activeCell="B13" sqref="B13:D13"/>
    </sheetView>
  </sheetViews>
  <sheetFormatPr defaultColWidth="9" defaultRowHeight="15"/>
  <cols>
    <col min="1" max="1" width="55.375" style="20" customWidth="1"/>
    <col min="2" max="2" width="12.125" style="20" customWidth="1"/>
    <col min="3" max="3" width="11.5" style="20" customWidth="1"/>
    <col min="4" max="4" width="12.75" style="20" customWidth="1"/>
    <col min="5" max="5" width="14.375" style="20" customWidth="1"/>
    <col min="6" max="16384" width="9" style="20"/>
  </cols>
  <sheetData>
    <row r="1" spans="1:7" ht="18.75">
      <c r="A1" s="21" t="s">
        <v>93</v>
      </c>
      <c r="B1" s="22"/>
      <c r="C1" s="22"/>
      <c r="D1" s="22"/>
      <c r="E1" s="43" t="s">
        <v>162</v>
      </c>
    </row>
    <row r="2" spans="1:7" ht="18">
      <c r="A2" s="23"/>
      <c r="B2" s="13"/>
      <c r="C2" s="13"/>
      <c r="D2" s="13"/>
    </row>
    <row r="3" spans="1:7" ht="22.5" customHeight="1">
      <c r="A3" s="642" t="s">
        <v>110</v>
      </c>
      <c r="B3" s="642"/>
      <c r="C3" s="642"/>
      <c r="D3" s="642"/>
      <c r="E3" s="642"/>
    </row>
    <row r="4" spans="1:7" ht="20.25" customHeight="1">
      <c r="A4" s="642" t="s">
        <v>111</v>
      </c>
      <c r="B4" s="642"/>
      <c r="C4" s="642"/>
      <c r="D4" s="642"/>
      <c r="E4" s="642"/>
    </row>
    <row r="5" spans="1:7" ht="16.5" customHeight="1">
      <c r="A5" s="643" t="s">
        <v>112</v>
      </c>
      <c r="B5" s="643"/>
      <c r="C5" s="643"/>
      <c r="D5" s="643"/>
      <c r="E5" s="643"/>
      <c r="F5" s="31"/>
      <c r="G5" s="31"/>
    </row>
    <row r="6" spans="1:7" ht="15.75">
      <c r="A6" s="13"/>
      <c r="B6" s="13"/>
      <c r="C6" s="24"/>
      <c r="E6" s="25" t="s">
        <v>3</v>
      </c>
    </row>
    <row r="7" spans="1:7" ht="7.5" customHeight="1">
      <c r="A7" s="13"/>
      <c r="B7" s="13"/>
      <c r="C7" s="13"/>
      <c r="D7" s="13"/>
      <c r="E7" s="13"/>
    </row>
    <row r="8" spans="1:7" ht="20.100000000000001" customHeight="1">
      <c r="A8" s="32" t="s">
        <v>21</v>
      </c>
      <c r="B8" s="32" t="s">
        <v>76</v>
      </c>
      <c r="C8" s="32" t="s">
        <v>94</v>
      </c>
      <c r="D8" s="32" t="s">
        <v>95</v>
      </c>
      <c r="E8" s="32" t="s">
        <v>96</v>
      </c>
    </row>
    <row r="9" spans="1:7" ht="6.75" customHeight="1">
      <c r="A9" s="33"/>
      <c r="B9" s="33"/>
      <c r="C9" s="33"/>
      <c r="D9" s="33"/>
      <c r="E9" s="33"/>
    </row>
    <row r="10" spans="1:7" ht="18.75" customHeight="1">
      <c r="A10" s="34" t="s">
        <v>113</v>
      </c>
      <c r="B10" s="35"/>
      <c r="C10" s="35"/>
      <c r="D10" s="35"/>
      <c r="E10" s="35"/>
    </row>
    <row r="11" spans="1:7" ht="15" customHeight="1">
      <c r="A11" s="27" t="s">
        <v>114</v>
      </c>
      <c r="B11" s="27"/>
      <c r="C11" s="27"/>
      <c r="D11" s="27"/>
      <c r="E11" s="26"/>
    </row>
    <row r="12" spans="1:7" ht="15" customHeight="1">
      <c r="A12" s="15" t="s">
        <v>115</v>
      </c>
      <c r="B12" s="15"/>
      <c r="C12" s="15"/>
      <c r="D12" s="15"/>
      <c r="E12" s="15"/>
    </row>
    <row r="13" spans="1:7" ht="15" customHeight="1">
      <c r="A13" s="15" t="s">
        <v>116</v>
      </c>
      <c r="B13" s="15"/>
      <c r="C13" s="15"/>
      <c r="D13" s="15"/>
      <c r="E13" s="15"/>
    </row>
    <row r="14" spans="1:7" ht="15" customHeight="1">
      <c r="A14" s="15" t="s">
        <v>117</v>
      </c>
      <c r="B14" s="15"/>
      <c r="C14" s="15"/>
      <c r="D14" s="15"/>
      <c r="E14" s="15"/>
    </row>
    <row r="15" spans="1:7" ht="15" customHeight="1">
      <c r="A15" s="15" t="s">
        <v>118</v>
      </c>
      <c r="B15" s="15"/>
      <c r="C15" s="15"/>
      <c r="D15" s="15"/>
      <c r="E15" s="15"/>
    </row>
    <row r="16" spans="1:7" ht="15" customHeight="1">
      <c r="A16" s="15" t="s">
        <v>119</v>
      </c>
      <c r="B16" s="15"/>
      <c r="C16" s="15"/>
      <c r="D16" s="15"/>
      <c r="E16" s="15"/>
    </row>
    <row r="17" spans="1:7" ht="15" customHeight="1">
      <c r="A17" s="15" t="s">
        <v>120</v>
      </c>
      <c r="B17" s="15"/>
      <c r="C17" s="15"/>
      <c r="D17" s="15"/>
      <c r="E17" s="15"/>
    </row>
    <row r="18" spans="1:7" ht="15" customHeight="1">
      <c r="A18" s="15" t="s">
        <v>121</v>
      </c>
      <c r="B18" s="15"/>
      <c r="C18" s="15"/>
      <c r="D18" s="15"/>
      <c r="E18" s="15"/>
    </row>
    <row r="19" spans="1:7" ht="15" customHeight="1">
      <c r="A19" s="15" t="s">
        <v>122</v>
      </c>
      <c r="B19" s="15"/>
      <c r="C19" s="15"/>
      <c r="D19" s="15"/>
      <c r="E19" s="15"/>
    </row>
    <row r="20" spans="1:7" ht="15" customHeight="1">
      <c r="A20" s="15" t="s">
        <v>123</v>
      </c>
      <c r="B20" s="15"/>
      <c r="C20" s="15"/>
      <c r="D20" s="15"/>
      <c r="E20" s="15"/>
    </row>
    <row r="21" spans="1:7" ht="15" customHeight="1">
      <c r="A21" s="27" t="s">
        <v>124</v>
      </c>
      <c r="B21" s="27"/>
      <c r="C21" s="27"/>
      <c r="D21" s="27"/>
      <c r="E21" s="26"/>
    </row>
    <row r="22" spans="1:7" ht="15" customHeight="1">
      <c r="A22" s="26" t="s">
        <v>125</v>
      </c>
      <c r="B22" s="26"/>
      <c r="C22" s="26"/>
      <c r="D22" s="26"/>
      <c r="E22" s="36"/>
    </row>
    <row r="23" spans="1:7" ht="15" customHeight="1">
      <c r="A23" s="27" t="s">
        <v>126</v>
      </c>
      <c r="B23" s="27"/>
      <c r="C23" s="27"/>
      <c r="D23" s="27"/>
      <c r="E23" s="36"/>
    </row>
    <row r="24" spans="1:7" ht="15" customHeight="1">
      <c r="A24" s="27" t="s">
        <v>127</v>
      </c>
      <c r="B24" s="27"/>
      <c r="C24" s="27"/>
      <c r="D24" s="27"/>
      <c r="E24" s="15"/>
    </row>
    <row r="25" spans="1:7" ht="15" customHeight="1">
      <c r="A25" s="15" t="s">
        <v>128</v>
      </c>
      <c r="B25" s="15"/>
      <c r="C25" s="15"/>
      <c r="D25" s="15"/>
      <c r="E25" s="15"/>
    </row>
    <row r="26" spans="1:7" ht="15" customHeight="1">
      <c r="A26" s="15" t="s">
        <v>129</v>
      </c>
      <c r="B26" s="15"/>
      <c r="C26" s="15"/>
      <c r="D26" s="15"/>
      <c r="E26" s="15"/>
    </row>
    <row r="27" spans="1:7" ht="15" customHeight="1">
      <c r="A27" s="15" t="s">
        <v>130</v>
      </c>
      <c r="B27" s="15"/>
      <c r="C27" s="15"/>
      <c r="D27" s="15"/>
      <c r="E27" s="15"/>
    </row>
    <row r="28" spans="1:7" ht="15" customHeight="1">
      <c r="A28" s="15" t="s">
        <v>131</v>
      </c>
      <c r="B28" s="15"/>
      <c r="C28" s="15"/>
      <c r="D28" s="15"/>
      <c r="E28" s="15"/>
    </row>
    <row r="29" spans="1:7" ht="15" customHeight="1">
      <c r="A29" s="16" t="s">
        <v>132</v>
      </c>
      <c r="B29" s="16"/>
      <c r="C29" s="16"/>
      <c r="D29" s="16"/>
      <c r="E29" s="16"/>
    </row>
    <row r="30" spans="1:7" ht="3" hidden="1" customHeight="1">
      <c r="A30" s="37" t="s">
        <v>133</v>
      </c>
      <c r="B30" s="37"/>
      <c r="C30" s="37"/>
      <c r="D30" s="37"/>
      <c r="E30" s="37"/>
    </row>
    <row r="31" spans="1:7" ht="12.75" customHeight="1">
      <c r="A31" s="28"/>
      <c r="B31" s="28"/>
      <c r="C31" s="28"/>
      <c r="D31" s="28"/>
      <c r="E31" s="28"/>
    </row>
    <row r="32" spans="1:7" s="23" customFormat="1" ht="18.75">
      <c r="A32" s="17"/>
      <c r="B32" s="644" t="s">
        <v>18</v>
      </c>
      <c r="C32" s="644"/>
      <c r="D32" s="644"/>
      <c r="E32" s="644"/>
      <c r="F32" s="17"/>
      <c r="G32" s="17"/>
    </row>
    <row r="33" spans="1:7" s="23" customFormat="1" ht="18">
      <c r="A33" s="38" t="s">
        <v>98</v>
      </c>
      <c r="B33" s="645" t="s">
        <v>134</v>
      </c>
      <c r="C33" s="645"/>
      <c r="D33" s="645"/>
      <c r="E33" s="645"/>
      <c r="F33" s="18"/>
      <c r="G33" s="18"/>
    </row>
    <row r="34" spans="1:7" s="23" customFormat="1" ht="18">
      <c r="A34" s="39" t="s">
        <v>99</v>
      </c>
      <c r="B34" s="19"/>
      <c r="C34" s="19" t="s">
        <v>19</v>
      </c>
      <c r="D34" s="19"/>
      <c r="E34" s="19"/>
      <c r="F34" s="19"/>
      <c r="G34" s="19"/>
    </row>
    <row r="35" spans="1:7">
      <c r="A35" s="29"/>
      <c r="B35" s="29"/>
      <c r="C35" s="29"/>
      <c r="D35" s="29"/>
      <c r="E35" s="30"/>
    </row>
    <row r="36" spans="1:7">
      <c r="A36" s="29"/>
      <c r="B36" s="29"/>
      <c r="C36" s="29"/>
      <c r="D36" s="29"/>
      <c r="E36" s="30"/>
    </row>
    <row r="37" spans="1:7">
      <c r="A37" s="29"/>
      <c r="B37" s="29"/>
      <c r="C37" s="29"/>
      <c r="D37" s="29"/>
      <c r="E37" s="30"/>
    </row>
    <row r="38" spans="1:7">
      <c r="A38" s="29"/>
      <c r="B38" s="29"/>
      <c r="C38" s="29"/>
      <c r="D38" s="29"/>
      <c r="E38" s="30"/>
    </row>
    <row r="39" spans="1:7">
      <c r="A39" s="29"/>
      <c r="B39" s="29"/>
      <c r="C39" s="29"/>
      <c r="D39" s="29"/>
      <c r="E39" s="30"/>
    </row>
    <row r="40" spans="1:7">
      <c r="A40" s="29"/>
      <c r="B40" s="29"/>
      <c r="C40" s="29"/>
      <c r="D40" s="29"/>
      <c r="E40" s="30"/>
    </row>
    <row r="41" spans="1:7">
      <c r="A41" s="29"/>
      <c r="B41" s="29"/>
      <c r="C41" s="29"/>
      <c r="D41" s="29"/>
      <c r="E41" s="30"/>
    </row>
    <row r="42" spans="1:7">
      <c r="A42" s="30"/>
      <c r="B42" s="30"/>
      <c r="C42" s="30"/>
      <c r="D42" s="30"/>
      <c r="E42" s="30"/>
    </row>
    <row r="43" spans="1:7">
      <c r="A43" s="30"/>
      <c r="B43" s="30"/>
      <c r="C43" s="30"/>
      <c r="D43" s="30"/>
      <c r="E43" s="30"/>
    </row>
    <row r="44" spans="1:7">
      <c r="A44" s="30"/>
      <c r="B44" s="30"/>
      <c r="C44" s="30"/>
      <c r="D44" s="30"/>
      <c r="E44" s="30"/>
    </row>
    <row r="45" spans="1:7">
      <c r="A45" s="30"/>
      <c r="B45" s="30"/>
      <c r="C45" s="30"/>
      <c r="D45" s="30"/>
      <c r="E45" s="30"/>
    </row>
    <row r="46" spans="1:7">
      <c r="A46" s="30"/>
      <c r="B46" s="30"/>
      <c r="C46" s="30"/>
      <c r="D46" s="30"/>
      <c r="E46" s="30"/>
    </row>
    <row r="47" spans="1:7">
      <c r="A47" s="13"/>
      <c r="B47" s="13"/>
      <c r="C47" s="13"/>
      <c r="D47" s="13"/>
      <c r="E47" s="13"/>
    </row>
    <row r="48" spans="1:7">
      <c r="A48" s="13"/>
      <c r="B48" s="13"/>
      <c r="C48" s="13"/>
      <c r="D48" s="13"/>
      <c r="E48" s="13"/>
    </row>
    <row r="49" spans="1:5">
      <c r="A49" s="13"/>
      <c r="B49" s="13"/>
      <c r="C49" s="13"/>
      <c r="D49" s="13"/>
      <c r="E49" s="13"/>
    </row>
    <row r="50" spans="1:5">
      <c r="A50" s="13"/>
      <c r="B50" s="13"/>
      <c r="C50" s="13"/>
      <c r="D50" s="13"/>
      <c r="E50" s="13"/>
    </row>
    <row r="51" spans="1:5">
      <c r="A51" s="13"/>
      <c r="B51" s="13"/>
      <c r="C51" s="13"/>
      <c r="D51" s="13"/>
      <c r="E51" s="13"/>
    </row>
    <row r="52" spans="1:5">
      <c r="A52" s="13"/>
      <c r="B52" s="13"/>
      <c r="C52" s="13"/>
      <c r="D52" s="13"/>
      <c r="E52" s="13"/>
    </row>
    <row r="53" spans="1:5">
      <c r="A53" s="13"/>
      <c r="B53" s="13"/>
      <c r="C53" s="13"/>
      <c r="D53" s="13"/>
      <c r="E53" s="13"/>
    </row>
    <row r="54" spans="1:5">
      <c r="A54" s="13"/>
      <c r="B54" s="13"/>
      <c r="C54" s="13"/>
      <c r="D54" s="13"/>
      <c r="E54" s="13"/>
    </row>
    <row r="55" spans="1:5">
      <c r="A55" s="13"/>
      <c r="B55" s="13"/>
      <c r="C55" s="13"/>
      <c r="D55" s="13"/>
      <c r="E55" s="13"/>
    </row>
    <row r="56" spans="1:5">
      <c r="A56" s="13"/>
      <c r="B56" s="13"/>
      <c r="C56" s="13"/>
      <c r="D56" s="13"/>
      <c r="E56" s="13"/>
    </row>
    <row r="57" spans="1:5">
      <c r="A57" s="13"/>
      <c r="B57" s="13"/>
      <c r="C57" s="13"/>
      <c r="D57" s="13"/>
      <c r="E57" s="13"/>
    </row>
    <row r="58" spans="1:5">
      <c r="A58" s="13"/>
      <c r="B58" s="13"/>
      <c r="C58" s="13"/>
      <c r="D58" s="13"/>
      <c r="E58" s="13"/>
    </row>
  </sheetData>
  <mergeCells count="5">
    <mergeCell ref="A3:E3"/>
    <mergeCell ref="A4:E4"/>
    <mergeCell ref="A5:E5"/>
    <mergeCell ref="B32:E32"/>
    <mergeCell ref="B33:E33"/>
  </mergeCells>
  <pageMargins left="1.8503937007874016" right="0.35433070866141736" top="0.47244094488188981" bottom="0.31496062992125984" header="0.19685039370078741" footer="0.19685039370078741"/>
  <pageSetup paperSize="9" scale="90" orientation="landscape"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G35"/>
  <sheetViews>
    <sheetView topLeftCell="A19" workbookViewId="0">
      <selection activeCell="B16" sqref="B16:D16"/>
    </sheetView>
  </sheetViews>
  <sheetFormatPr defaultColWidth="9" defaultRowHeight="18.75"/>
  <cols>
    <col min="1" max="1" width="52.75" style="106" customWidth="1"/>
    <col min="2" max="2" width="10" style="106" bestFit="1" customWidth="1"/>
    <col min="3" max="4" width="11" style="106" customWidth="1"/>
    <col min="5" max="5" width="15.5" style="106" customWidth="1"/>
    <col min="6" max="6" width="24.5" style="106" customWidth="1"/>
    <col min="7" max="16384" width="9" style="106"/>
  </cols>
  <sheetData>
    <row r="1" spans="1:6">
      <c r="A1" s="142" t="s">
        <v>282</v>
      </c>
      <c r="B1" s="117"/>
      <c r="C1" s="117"/>
      <c r="D1" s="117"/>
      <c r="E1" s="117"/>
      <c r="F1" s="109" t="s">
        <v>163</v>
      </c>
    </row>
    <row r="2" spans="1:6">
      <c r="A2" s="142" t="s">
        <v>281</v>
      </c>
    </row>
    <row r="3" spans="1:6" ht="14.25" customHeight="1">
      <c r="A3" s="110"/>
    </row>
    <row r="4" spans="1:6" ht="39.75" customHeight="1">
      <c r="A4" s="647" t="s">
        <v>284</v>
      </c>
      <c r="B4" s="648"/>
      <c r="C4" s="648"/>
      <c r="D4" s="648"/>
      <c r="E4" s="648"/>
      <c r="F4" s="648"/>
    </row>
    <row r="5" spans="1:6" ht="16.5" hidden="1" customHeight="1">
      <c r="A5" s="646" t="s">
        <v>135</v>
      </c>
      <c r="B5" s="646"/>
      <c r="C5" s="646"/>
      <c r="D5" s="646"/>
      <c r="E5" s="646"/>
      <c r="F5" s="646"/>
    </row>
    <row r="6" spans="1:6">
      <c r="C6" s="119"/>
      <c r="F6" s="133" t="s">
        <v>250</v>
      </c>
    </row>
    <row r="7" spans="1:6" ht="7.5" customHeight="1"/>
    <row r="8" spans="1:6">
      <c r="A8" s="653" t="s">
        <v>251</v>
      </c>
      <c r="B8" s="655" t="s">
        <v>285</v>
      </c>
      <c r="C8" s="649" t="s">
        <v>286</v>
      </c>
      <c r="D8" s="650"/>
      <c r="E8" s="651"/>
      <c r="F8" s="655" t="s">
        <v>289</v>
      </c>
    </row>
    <row r="9" spans="1:6" ht="37.5">
      <c r="A9" s="654"/>
      <c r="B9" s="656"/>
      <c r="C9" s="135" t="s">
        <v>262</v>
      </c>
      <c r="D9" s="135" t="s">
        <v>287</v>
      </c>
      <c r="E9" s="135" t="s">
        <v>288</v>
      </c>
      <c r="F9" s="656"/>
    </row>
    <row r="10" spans="1:6" ht="19.5" customHeight="1">
      <c r="A10" s="120" t="s">
        <v>290</v>
      </c>
      <c r="B10" s="121"/>
      <c r="C10" s="122"/>
      <c r="D10" s="122"/>
      <c r="E10" s="122"/>
      <c r="F10" s="121"/>
    </row>
    <row r="11" spans="1:6" ht="37.5">
      <c r="A11" s="134" t="s">
        <v>291</v>
      </c>
      <c r="B11" s="124">
        <f>SUM(C11:E11)</f>
        <v>14023</v>
      </c>
      <c r="C11" s="124">
        <f>C12+C13+C14+C19</f>
        <v>160</v>
      </c>
      <c r="D11" s="124">
        <f>D12+D13+D14+D19</f>
        <v>13863</v>
      </c>
      <c r="E11" s="124"/>
      <c r="F11" s="123"/>
    </row>
    <row r="12" spans="1:6" ht="56.25" customHeight="1">
      <c r="A12" s="126" t="s">
        <v>292</v>
      </c>
      <c r="B12" s="115">
        <f>SUM(C12:E12)</f>
        <v>13863</v>
      </c>
      <c r="C12" s="115"/>
      <c r="D12" s="115">
        <v>13863</v>
      </c>
      <c r="E12" s="125"/>
      <c r="F12" s="127" t="s">
        <v>300</v>
      </c>
    </row>
    <row r="13" spans="1:6" ht="39.75" customHeight="1">
      <c r="A13" s="127" t="s">
        <v>293</v>
      </c>
      <c r="B13" s="124"/>
      <c r="C13" s="115"/>
      <c r="D13" s="115"/>
      <c r="E13" s="125"/>
      <c r="F13" s="126"/>
    </row>
    <row r="14" spans="1:6">
      <c r="A14" s="126" t="s">
        <v>294</v>
      </c>
      <c r="B14" s="124"/>
      <c r="C14" s="115"/>
      <c r="D14" s="115"/>
      <c r="E14" s="115"/>
      <c r="F14" s="126"/>
    </row>
    <row r="15" spans="1:6">
      <c r="A15" s="113" t="s">
        <v>295</v>
      </c>
      <c r="B15" s="124"/>
      <c r="C15" s="115"/>
      <c r="D15" s="115"/>
      <c r="E15" s="115"/>
      <c r="F15" s="113"/>
    </row>
    <row r="16" spans="1:6">
      <c r="A16" s="113" t="s">
        <v>296</v>
      </c>
      <c r="B16" s="124"/>
      <c r="C16" s="115"/>
      <c r="D16" s="115"/>
      <c r="E16" s="115"/>
      <c r="F16" s="113"/>
    </row>
    <row r="17" spans="1:7">
      <c r="A17" s="113" t="s">
        <v>297</v>
      </c>
      <c r="B17" s="124"/>
      <c r="C17" s="115"/>
      <c r="D17" s="115"/>
      <c r="E17" s="115"/>
      <c r="F17" s="113"/>
    </row>
    <row r="18" spans="1:7">
      <c r="A18" s="113" t="s">
        <v>298</v>
      </c>
      <c r="B18" s="124"/>
      <c r="C18" s="115"/>
      <c r="D18" s="115"/>
      <c r="E18" s="115"/>
      <c r="F18" s="113"/>
    </row>
    <row r="19" spans="1:7" ht="39" customHeight="1">
      <c r="A19" s="113" t="s">
        <v>299</v>
      </c>
      <c r="B19" s="115">
        <f>SUM(C19:E19)</f>
        <v>160</v>
      </c>
      <c r="C19" s="115">
        <v>160</v>
      </c>
      <c r="D19" s="115"/>
      <c r="E19" s="115"/>
      <c r="F19" s="127" t="s">
        <v>283</v>
      </c>
    </row>
    <row r="20" spans="1:7" ht="18" customHeight="1">
      <c r="A20" s="114"/>
      <c r="B20" s="114"/>
      <c r="C20" s="116"/>
      <c r="D20" s="116"/>
      <c r="E20" s="116"/>
      <c r="F20" s="114"/>
    </row>
    <row r="21" spans="1:7" ht="15.95" customHeight="1">
      <c r="A21" s="128"/>
      <c r="B21" s="128"/>
      <c r="C21" s="128"/>
      <c r="D21" s="128"/>
      <c r="E21" s="128"/>
      <c r="F21" s="128"/>
    </row>
    <row r="22" spans="1:7">
      <c r="A22" s="129"/>
      <c r="B22" s="652" t="s">
        <v>18</v>
      </c>
      <c r="C22" s="652"/>
      <c r="D22" s="652"/>
      <c r="E22" s="652"/>
      <c r="F22" s="652"/>
      <c r="G22" s="129"/>
    </row>
    <row r="23" spans="1:7">
      <c r="A23" s="108" t="s">
        <v>98</v>
      </c>
      <c r="B23" s="648" t="s">
        <v>97</v>
      </c>
      <c r="C23" s="648"/>
      <c r="D23" s="648"/>
      <c r="E23" s="648"/>
      <c r="F23" s="648"/>
      <c r="G23" s="130"/>
    </row>
    <row r="24" spans="1:7" hidden="1">
      <c r="A24" s="118" t="s">
        <v>99</v>
      </c>
      <c r="B24" s="646" t="s">
        <v>19</v>
      </c>
      <c r="C24" s="646"/>
      <c r="D24" s="646"/>
      <c r="E24" s="646"/>
      <c r="F24" s="646"/>
      <c r="G24" s="131"/>
    </row>
    <row r="25" spans="1:7">
      <c r="A25" s="132"/>
      <c r="B25" s="132"/>
      <c r="C25" s="132"/>
      <c r="D25" s="132"/>
      <c r="E25" s="132"/>
      <c r="F25" s="132"/>
    </row>
    <row r="26" spans="1:7">
      <c r="A26" s="132"/>
      <c r="B26" s="132"/>
      <c r="C26" s="132"/>
      <c r="D26" s="132"/>
      <c r="E26" s="132"/>
      <c r="F26" s="132"/>
    </row>
    <row r="27" spans="1:7">
      <c r="A27" s="132"/>
      <c r="B27" s="132"/>
      <c r="C27" s="132"/>
      <c r="D27" s="132"/>
      <c r="E27" s="132"/>
      <c r="F27" s="132"/>
    </row>
    <row r="28" spans="1:7">
      <c r="A28" s="132"/>
      <c r="B28" s="132"/>
      <c r="C28" s="132"/>
      <c r="D28" s="132"/>
      <c r="E28" s="132"/>
      <c r="F28" s="132"/>
    </row>
    <row r="29" spans="1:7">
      <c r="A29" s="132"/>
      <c r="B29" s="132"/>
      <c r="C29" s="132"/>
      <c r="D29" s="132"/>
      <c r="E29" s="132"/>
      <c r="F29" s="132"/>
    </row>
    <row r="30" spans="1:7">
      <c r="A30" s="132"/>
      <c r="B30" s="132"/>
      <c r="C30" s="132"/>
      <c r="D30" s="132"/>
      <c r="E30" s="132"/>
      <c r="F30" s="132"/>
    </row>
    <row r="31" spans="1:7">
      <c r="A31" s="132"/>
      <c r="B31" s="132"/>
      <c r="C31" s="132"/>
      <c r="D31" s="132"/>
      <c r="E31" s="132"/>
      <c r="F31" s="132"/>
    </row>
    <row r="32" spans="1:7">
      <c r="A32" s="132"/>
      <c r="B32" s="132"/>
      <c r="C32" s="132"/>
      <c r="D32" s="132"/>
      <c r="E32" s="132"/>
      <c r="F32" s="132"/>
    </row>
    <row r="33" spans="1:6">
      <c r="A33" s="132"/>
      <c r="B33" s="132"/>
      <c r="C33" s="132"/>
      <c r="D33" s="132"/>
      <c r="E33" s="132"/>
      <c r="F33" s="132"/>
    </row>
    <row r="34" spans="1:6">
      <c r="A34" s="132"/>
      <c r="B34" s="132"/>
      <c r="C34" s="132"/>
      <c r="D34" s="132"/>
      <c r="E34" s="132"/>
      <c r="F34" s="132"/>
    </row>
    <row r="35" spans="1:6">
      <c r="A35" s="132"/>
      <c r="B35" s="132"/>
      <c r="C35" s="132"/>
      <c r="D35" s="132"/>
      <c r="E35" s="132"/>
      <c r="F35" s="132"/>
    </row>
  </sheetData>
  <mergeCells count="9">
    <mergeCell ref="B24:F24"/>
    <mergeCell ref="A4:F4"/>
    <mergeCell ref="A5:F5"/>
    <mergeCell ref="C8:E8"/>
    <mergeCell ref="B22:F22"/>
    <mergeCell ref="B23:F23"/>
    <mergeCell ref="A8:A9"/>
    <mergeCell ref="F8:F9"/>
    <mergeCell ref="B8:B9"/>
  </mergeCells>
  <pageMargins left="0.84" right="0.34" top="0.46" bottom="0.54" header="0.25" footer="0.38"/>
  <pageSetup paperSize="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I74"/>
  <sheetViews>
    <sheetView showZeros="0" workbookViewId="0">
      <pane ySplit="9" topLeftCell="A19" activePane="bottomLeft" state="frozen"/>
      <selection activeCell="B16" sqref="B16:D16"/>
      <selection pane="bottomLeft" activeCell="B16" sqref="B16:D16"/>
    </sheetView>
  </sheetViews>
  <sheetFormatPr defaultColWidth="9" defaultRowHeight="15"/>
  <cols>
    <col min="1" max="1" width="4.875" style="42" customWidth="1"/>
    <col min="2" max="2" width="36.875" style="20" customWidth="1"/>
    <col min="3" max="8" width="9.875" style="20" customWidth="1"/>
    <col min="9" max="9" width="26.75" style="187" customWidth="1"/>
    <col min="10" max="16384" width="9" style="20"/>
  </cols>
  <sheetData>
    <row r="1" spans="1:9" ht="16.5">
      <c r="A1" s="142" t="s">
        <v>282</v>
      </c>
      <c r="B1" s="209"/>
      <c r="C1" s="143"/>
      <c r="D1" s="143"/>
      <c r="E1" s="109"/>
      <c r="F1" s="109"/>
      <c r="G1" s="109"/>
      <c r="H1" s="109"/>
      <c r="I1" s="111" t="s">
        <v>158</v>
      </c>
    </row>
    <row r="2" spans="1:9" ht="16.5">
      <c r="A2" s="142" t="s">
        <v>281</v>
      </c>
      <c r="B2" s="210"/>
      <c r="C2" s="145"/>
      <c r="D2" s="145"/>
      <c r="E2" s="104"/>
      <c r="F2" s="104"/>
      <c r="G2" s="104"/>
      <c r="H2" s="104"/>
      <c r="I2" s="112"/>
    </row>
    <row r="3" spans="1:9" ht="16.5">
      <c r="A3" s="142"/>
      <c r="B3" s="210"/>
      <c r="C3" s="145"/>
      <c r="D3" s="145"/>
      <c r="E3" s="104"/>
      <c r="F3" s="104"/>
      <c r="G3" s="104"/>
      <c r="H3" s="104"/>
      <c r="I3" s="112"/>
    </row>
    <row r="4" spans="1:9" ht="19.5">
      <c r="A4" s="639" t="s">
        <v>334</v>
      </c>
      <c r="B4" s="639"/>
      <c r="C4" s="639"/>
      <c r="D4" s="639"/>
      <c r="E4" s="639"/>
      <c r="F4" s="639"/>
      <c r="G4" s="639"/>
      <c r="H4" s="639"/>
      <c r="I4" s="639"/>
    </row>
    <row r="5" spans="1:9" s="14" customFormat="1" ht="16.5" hidden="1" customHeight="1">
      <c r="A5" s="657" t="s">
        <v>248</v>
      </c>
      <c r="B5" s="657"/>
      <c r="C5" s="657"/>
      <c r="D5" s="657"/>
      <c r="E5" s="657"/>
      <c r="F5" s="657"/>
      <c r="G5" s="657"/>
      <c r="H5" s="657"/>
      <c r="I5" s="657"/>
    </row>
    <row r="6" spans="1:9" ht="16.5">
      <c r="A6" s="211"/>
      <c r="B6" s="104"/>
      <c r="C6" s="104"/>
      <c r="D6" s="104"/>
      <c r="E6" s="212"/>
      <c r="F6" s="212"/>
      <c r="G6" s="212"/>
      <c r="H6" s="212"/>
      <c r="I6" s="164" t="s">
        <v>250</v>
      </c>
    </row>
    <row r="7" spans="1:9" ht="7.5" customHeight="1">
      <c r="A7" s="40"/>
      <c r="B7" s="13"/>
      <c r="C7" s="13"/>
      <c r="D7" s="13"/>
      <c r="E7" s="13"/>
      <c r="F7" s="13"/>
      <c r="G7" s="13"/>
      <c r="H7" s="13"/>
      <c r="I7" s="188"/>
    </row>
    <row r="8" spans="1:9" s="260" customFormat="1" ht="19.5" customHeight="1">
      <c r="A8" s="660" t="s">
        <v>20</v>
      </c>
      <c r="B8" s="660" t="s">
        <v>251</v>
      </c>
      <c r="C8" s="658" t="s">
        <v>335</v>
      </c>
      <c r="D8" s="659"/>
      <c r="E8" s="658" t="s">
        <v>338</v>
      </c>
      <c r="F8" s="659"/>
      <c r="G8" s="658" t="s">
        <v>337</v>
      </c>
      <c r="H8" s="659"/>
      <c r="I8" s="660" t="s">
        <v>339</v>
      </c>
    </row>
    <row r="9" spans="1:9" s="260" customFormat="1" ht="30" customHeight="1">
      <c r="A9" s="661"/>
      <c r="B9" s="661"/>
      <c r="C9" s="261" t="s">
        <v>139</v>
      </c>
      <c r="D9" s="261" t="s">
        <v>336</v>
      </c>
      <c r="E9" s="261" t="s">
        <v>139</v>
      </c>
      <c r="F9" s="261" t="s">
        <v>336</v>
      </c>
      <c r="G9" s="261" t="s">
        <v>139</v>
      </c>
      <c r="H9" s="261" t="s">
        <v>336</v>
      </c>
      <c r="I9" s="661"/>
    </row>
    <row r="10" spans="1:9" s="22" customFormat="1" ht="32.25" customHeight="1">
      <c r="A10" s="41" t="s">
        <v>64</v>
      </c>
      <c r="B10" s="190" t="s">
        <v>141</v>
      </c>
      <c r="C10" s="181">
        <f t="shared" ref="C10:H10" si="0">C11+C14+C17+C24</f>
        <v>0</v>
      </c>
      <c r="D10" s="181">
        <f t="shared" si="0"/>
        <v>161</v>
      </c>
      <c r="E10" s="181">
        <f t="shared" si="0"/>
        <v>0</v>
      </c>
      <c r="F10" s="181">
        <f t="shared" si="0"/>
        <v>69</v>
      </c>
      <c r="G10" s="181">
        <f t="shared" si="0"/>
        <v>0</v>
      </c>
      <c r="H10" s="181">
        <f t="shared" si="0"/>
        <v>92</v>
      </c>
      <c r="I10" s="182"/>
    </row>
    <row r="11" spans="1:9" s="180" customFormat="1" ht="15.95" customHeight="1">
      <c r="A11" s="191">
        <v>1</v>
      </c>
      <c r="B11" s="192" t="s">
        <v>142</v>
      </c>
      <c r="C11" s="178">
        <f t="shared" ref="C11:H11" si="1">SUM(C12:C13)</f>
        <v>0</v>
      </c>
      <c r="D11" s="178">
        <f t="shared" si="1"/>
        <v>0</v>
      </c>
      <c r="E11" s="178">
        <f t="shared" si="1"/>
        <v>0</v>
      </c>
      <c r="F11" s="178">
        <f t="shared" si="1"/>
        <v>0</v>
      </c>
      <c r="G11" s="178">
        <f t="shared" si="1"/>
        <v>0</v>
      </c>
      <c r="H11" s="178">
        <f t="shared" si="1"/>
        <v>0</v>
      </c>
      <c r="I11" s="183"/>
    </row>
    <row r="12" spans="1:9" s="168" customFormat="1" ht="15.75" hidden="1">
      <c r="A12" s="184" t="s">
        <v>17</v>
      </c>
      <c r="B12" s="170" t="s">
        <v>143</v>
      </c>
      <c r="C12" s="175"/>
      <c r="D12" s="175"/>
      <c r="E12" s="172"/>
      <c r="F12" s="172"/>
      <c r="G12" s="172"/>
      <c r="H12" s="172"/>
      <c r="I12" s="184"/>
    </row>
    <row r="13" spans="1:9" s="168" customFormat="1" ht="15.75" hidden="1">
      <c r="A13" s="184" t="s">
        <v>17</v>
      </c>
      <c r="B13" s="170" t="s">
        <v>144</v>
      </c>
      <c r="C13" s="175"/>
      <c r="D13" s="175"/>
      <c r="E13" s="172"/>
      <c r="F13" s="172"/>
      <c r="G13" s="172"/>
      <c r="H13" s="172"/>
      <c r="I13" s="184"/>
    </row>
    <row r="14" spans="1:9" s="180" customFormat="1" ht="15.95" customHeight="1">
      <c r="A14" s="191">
        <v>2</v>
      </c>
      <c r="B14" s="192" t="s">
        <v>145</v>
      </c>
      <c r="C14" s="178"/>
      <c r="D14" s="178"/>
      <c r="E14" s="179"/>
      <c r="F14" s="179"/>
      <c r="G14" s="179"/>
      <c r="H14" s="179"/>
      <c r="I14" s="183"/>
    </row>
    <row r="15" spans="1:9" ht="15.95" hidden="1" customHeight="1">
      <c r="A15" s="184"/>
      <c r="B15" s="170" t="s">
        <v>143</v>
      </c>
      <c r="C15" s="175"/>
      <c r="D15" s="175"/>
      <c r="E15" s="173"/>
      <c r="F15" s="173"/>
      <c r="G15" s="173"/>
      <c r="H15" s="173"/>
      <c r="I15" s="185"/>
    </row>
    <row r="16" spans="1:9" ht="15.95" hidden="1" customHeight="1">
      <c r="A16" s="184"/>
      <c r="B16" s="170" t="s">
        <v>144</v>
      </c>
      <c r="C16" s="175"/>
      <c r="D16" s="175"/>
      <c r="E16" s="173"/>
      <c r="F16" s="173"/>
      <c r="G16" s="173"/>
      <c r="H16" s="173"/>
      <c r="I16" s="185"/>
    </row>
    <row r="17" spans="1:9" s="180" customFormat="1" ht="15.95" customHeight="1">
      <c r="A17" s="191">
        <v>3</v>
      </c>
      <c r="B17" s="192" t="s">
        <v>146</v>
      </c>
      <c r="C17" s="178">
        <f t="shared" ref="C17:H17" si="2">C18+C21</f>
        <v>0</v>
      </c>
      <c r="D17" s="178">
        <f t="shared" si="2"/>
        <v>161</v>
      </c>
      <c r="E17" s="178">
        <f t="shared" si="2"/>
        <v>0</v>
      </c>
      <c r="F17" s="178">
        <f t="shared" si="2"/>
        <v>69</v>
      </c>
      <c r="G17" s="178">
        <f t="shared" si="2"/>
        <v>0</v>
      </c>
      <c r="H17" s="178">
        <f t="shared" si="2"/>
        <v>92</v>
      </c>
      <c r="I17" s="183"/>
    </row>
    <row r="18" spans="1:9" ht="15.95" customHeight="1">
      <c r="A18" s="184" t="s">
        <v>147</v>
      </c>
      <c r="B18" s="169" t="s">
        <v>148</v>
      </c>
      <c r="C18" s="174">
        <f t="shared" ref="C18:H18" si="3">C19+C20</f>
        <v>0</v>
      </c>
      <c r="D18" s="174">
        <f>D19+D20</f>
        <v>91</v>
      </c>
      <c r="E18" s="174">
        <f t="shared" si="3"/>
        <v>0</v>
      </c>
      <c r="F18" s="174">
        <f t="shared" si="3"/>
        <v>69</v>
      </c>
      <c r="G18" s="174">
        <f t="shared" si="3"/>
        <v>0</v>
      </c>
      <c r="H18" s="174">
        <f t="shared" si="3"/>
        <v>22</v>
      </c>
      <c r="I18" s="185"/>
    </row>
    <row r="19" spans="1:9" s="168" customFormat="1" ht="47.25">
      <c r="A19" s="184"/>
      <c r="B19" s="170" t="s">
        <v>149</v>
      </c>
      <c r="C19" s="175"/>
      <c r="D19" s="175">
        <f>69+22</f>
        <v>91</v>
      </c>
      <c r="E19" s="172"/>
      <c r="F19" s="172">
        <v>69</v>
      </c>
      <c r="G19" s="172"/>
      <c r="H19" s="172">
        <v>22</v>
      </c>
      <c r="I19" s="203" t="s">
        <v>317</v>
      </c>
    </row>
    <row r="20" spans="1:9" ht="15.95" customHeight="1">
      <c r="A20" s="184"/>
      <c r="B20" s="170" t="s">
        <v>150</v>
      </c>
      <c r="C20" s="175"/>
      <c r="D20" s="175"/>
      <c r="E20" s="173"/>
      <c r="F20" s="173"/>
      <c r="G20" s="173"/>
      <c r="H20" s="173"/>
      <c r="I20" s="185"/>
    </row>
    <row r="21" spans="1:9" ht="15.95" customHeight="1">
      <c r="A21" s="184" t="s">
        <v>151</v>
      </c>
      <c r="B21" s="169" t="s">
        <v>152</v>
      </c>
      <c r="C21" s="174">
        <f t="shared" ref="C21:H21" si="4">C22+C23</f>
        <v>0</v>
      </c>
      <c r="D21" s="174">
        <f t="shared" si="4"/>
        <v>70</v>
      </c>
      <c r="E21" s="174">
        <f t="shared" si="4"/>
        <v>0</v>
      </c>
      <c r="F21" s="174">
        <f t="shared" si="4"/>
        <v>0</v>
      </c>
      <c r="G21" s="174">
        <f t="shared" si="4"/>
        <v>0</v>
      </c>
      <c r="H21" s="174">
        <f t="shared" si="4"/>
        <v>70</v>
      </c>
      <c r="I21" s="185"/>
    </row>
    <row r="22" spans="1:9" ht="45">
      <c r="A22" s="184"/>
      <c r="B22" s="170" t="s">
        <v>149</v>
      </c>
      <c r="C22" s="175"/>
      <c r="D22" s="175">
        <v>70</v>
      </c>
      <c r="E22" s="173"/>
      <c r="F22" s="173"/>
      <c r="G22" s="173"/>
      <c r="H22" s="173">
        <v>70</v>
      </c>
      <c r="I22" s="167" t="s">
        <v>318</v>
      </c>
    </row>
    <row r="23" spans="1:9" ht="15.95" customHeight="1">
      <c r="A23" s="184"/>
      <c r="B23" s="170" t="s">
        <v>150</v>
      </c>
      <c r="C23" s="175"/>
      <c r="D23" s="175"/>
      <c r="E23" s="173"/>
      <c r="F23" s="173"/>
      <c r="G23" s="173"/>
      <c r="H23" s="173"/>
      <c r="I23" s="185"/>
    </row>
    <row r="24" spans="1:9" s="180" customFormat="1" ht="15.95" customHeight="1">
      <c r="A24" s="191">
        <v>4</v>
      </c>
      <c r="B24" s="192" t="s">
        <v>153</v>
      </c>
      <c r="C24" s="178"/>
      <c r="D24" s="178"/>
      <c r="E24" s="179"/>
      <c r="F24" s="179"/>
      <c r="G24" s="179"/>
      <c r="H24" s="179"/>
      <c r="I24" s="183"/>
    </row>
    <row r="25" spans="1:9" ht="15.95" customHeight="1">
      <c r="A25" s="184"/>
      <c r="B25" s="170" t="s">
        <v>149</v>
      </c>
      <c r="C25" s="175"/>
      <c r="D25" s="175"/>
      <c r="E25" s="173"/>
      <c r="F25" s="173"/>
      <c r="G25" s="173"/>
      <c r="H25" s="173"/>
      <c r="I25" s="185"/>
    </row>
    <row r="26" spans="1:9" ht="15.95" customHeight="1">
      <c r="A26" s="184"/>
      <c r="B26" s="170" t="s">
        <v>150</v>
      </c>
      <c r="C26" s="175"/>
      <c r="D26" s="175"/>
      <c r="E26" s="173"/>
      <c r="F26" s="173"/>
      <c r="G26" s="173"/>
      <c r="H26" s="173"/>
      <c r="I26" s="185"/>
    </row>
    <row r="27" spans="1:9" ht="18.75" customHeight="1">
      <c r="A27" s="182" t="s">
        <v>57</v>
      </c>
      <c r="B27" s="193" t="s">
        <v>154</v>
      </c>
      <c r="C27" s="174"/>
      <c r="D27" s="174"/>
      <c r="E27" s="173"/>
      <c r="F27" s="173"/>
      <c r="G27" s="173"/>
      <c r="H27" s="173"/>
      <c r="I27" s="185"/>
    </row>
    <row r="28" spans="1:9" ht="15.95" customHeight="1">
      <c r="A28" s="184">
        <v>1</v>
      </c>
      <c r="B28" s="169" t="s">
        <v>142</v>
      </c>
      <c r="C28" s="174"/>
      <c r="D28" s="174"/>
      <c r="E28" s="173"/>
      <c r="F28" s="173"/>
      <c r="G28" s="173"/>
      <c r="H28" s="173"/>
      <c r="I28" s="185"/>
    </row>
    <row r="29" spans="1:9" ht="15.95" hidden="1" customHeight="1">
      <c r="A29" s="184"/>
      <c r="B29" s="170" t="s">
        <v>143</v>
      </c>
      <c r="C29" s="174"/>
      <c r="D29" s="174"/>
      <c r="E29" s="173"/>
      <c r="F29" s="173"/>
      <c r="G29" s="173"/>
      <c r="H29" s="173"/>
      <c r="I29" s="185"/>
    </row>
    <row r="30" spans="1:9" ht="15.95" hidden="1" customHeight="1">
      <c r="A30" s="184"/>
      <c r="B30" s="170" t="s">
        <v>144</v>
      </c>
      <c r="C30" s="174"/>
      <c r="D30" s="174"/>
      <c r="E30" s="173"/>
      <c r="F30" s="173"/>
      <c r="G30" s="173"/>
      <c r="H30" s="173"/>
      <c r="I30" s="185"/>
    </row>
    <row r="31" spans="1:9" ht="15.95" customHeight="1">
      <c r="A31" s="184">
        <v>2</v>
      </c>
      <c r="B31" s="169" t="s">
        <v>145</v>
      </c>
      <c r="C31" s="174"/>
      <c r="D31" s="174"/>
      <c r="E31" s="173"/>
      <c r="F31" s="173"/>
      <c r="G31" s="173"/>
      <c r="H31" s="173"/>
      <c r="I31" s="185"/>
    </row>
    <row r="32" spans="1:9" ht="15.95" hidden="1" customHeight="1">
      <c r="A32" s="184"/>
      <c r="B32" s="170" t="s">
        <v>143</v>
      </c>
      <c r="C32" s="174"/>
      <c r="D32" s="174"/>
      <c r="E32" s="173"/>
      <c r="F32" s="173"/>
      <c r="G32" s="173"/>
      <c r="H32" s="173"/>
      <c r="I32" s="185"/>
    </row>
    <row r="33" spans="1:9" ht="15.95" hidden="1" customHeight="1">
      <c r="A33" s="184"/>
      <c r="B33" s="170" t="s">
        <v>144</v>
      </c>
      <c r="C33" s="176"/>
      <c r="D33" s="176"/>
      <c r="E33" s="173"/>
      <c r="F33" s="173"/>
      <c r="G33" s="173"/>
      <c r="H33" s="173"/>
      <c r="I33" s="185"/>
    </row>
    <row r="34" spans="1:9" ht="22.5" customHeight="1">
      <c r="A34" s="184">
        <v>3</v>
      </c>
      <c r="B34" s="169" t="s">
        <v>146</v>
      </c>
      <c r="C34" s="172"/>
      <c r="D34" s="172"/>
      <c r="E34" s="176"/>
      <c r="F34" s="176"/>
      <c r="G34" s="176"/>
      <c r="H34" s="176"/>
      <c r="I34" s="171"/>
    </row>
    <row r="35" spans="1:9" ht="15.95" customHeight="1">
      <c r="A35" s="184" t="s">
        <v>147</v>
      </c>
      <c r="B35" s="169" t="s">
        <v>148</v>
      </c>
      <c r="C35" s="174"/>
      <c r="D35" s="174"/>
      <c r="E35" s="176"/>
      <c r="F35" s="176"/>
      <c r="G35" s="176"/>
      <c r="H35" s="176"/>
      <c r="I35" s="171"/>
    </row>
    <row r="36" spans="1:9" ht="15.95" customHeight="1">
      <c r="A36" s="184"/>
      <c r="B36" s="170" t="s">
        <v>149</v>
      </c>
      <c r="C36" s="174"/>
      <c r="D36" s="174"/>
      <c r="E36" s="176"/>
      <c r="F36" s="176"/>
      <c r="G36" s="176"/>
      <c r="H36" s="176"/>
      <c r="I36" s="171"/>
    </row>
    <row r="37" spans="1:9" ht="15.95" customHeight="1">
      <c r="A37" s="184"/>
      <c r="B37" s="170" t="s">
        <v>150</v>
      </c>
      <c r="C37" s="174"/>
      <c r="D37" s="174"/>
      <c r="E37" s="176"/>
      <c r="F37" s="176"/>
      <c r="G37" s="176"/>
      <c r="H37" s="176"/>
      <c r="I37" s="184"/>
    </row>
    <row r="38" spans="1:9" ht="15.95" customHeight="1">
      <c r="A38" s="184" t="s">
        <v>151</v>
      </c>
      <c r="B38" s="169" t="s">
        <v>152</v>
      </c>
      <c r="C38" s="174"/>
      <c r="D38" s="174"/>
      <c r="E38" s="174"/>
      <c r="F38" s="174"/>
      <c r="G38" s="174"/>
      <c r="H38" s="174"/>
      <c r="I38" s="184"/>
    </row>
    <row r="39" spans="1:9" ht="15.95" customHeight="1">
      <c r="A39" s="184"/>
      <c r="B39" s="170" t="s">
        <v>149</v>
      </c>
      <c r="C39" s="174"/>
      <c r="D39" s="174"/>
      <c r="E39" s="174"/>
      <c r="F39" s="174"/>
      <c r="G39" s="174"/>
      <c r="H39" s="174"/>
      <c r="I39" s="184"/>
    </row>
    <row r="40" spans="1:9" ht="21" customHeight="1">
      <c r="A40" s="184"/>
      <c r="B40" s="170" t="s">
        <v>150</v>
      </c>
      <c r="C40" s="172"/>
      <c r="D40" s="172"/>
      <c r="E40" s="174"/>
      <c r="F40" s="174"/>
      <c r="G40" s="174"/>
      <c r="H40" s="174"/>
      <c r="I40" s="171"/>
    </row>
    <row r="41" spans="1:9" ht="15.95" customHeight="1">
      <c r="A41" s="184">
        <v>4</v>
      </c>
      <c r="B41" s="169" t="s">
        <v>155</v>
      </c>
      <c r="C41" s="174"/>
      <c r="D41" s="174"/>
      <c r="E41" s="174"/>
      <c r="F41" s="174"/>
      <c r="G41" s="174"/>
      <c r="H41" s="174"/>
      <c r="I41" s="171"/>
    </row>
    <row r="42" spans="1:9" ht="15.95" customHeight="1">
      <c r="A42" s="184"/>
      <c r="B42" s="170" t="s">
        <v>149</v>
      </c>
      <c r="C42" s="174"/>
      <c r="D42" s="174"/>
      <c r="E42" s="174"/>
      <c r="F42" s="174"/>
      <c r="G42" s="174"/>
      <c r="H42" s="174"/>
      <c r="I42" s="171"/>
    </row>
    <row r="43" spans="1:9" ht="15.95" customHeight="1">
      <c r="A43" s="184"/>
      <c r="B43" s="170" t="s">
        <v>150</v>
      </c>
      <c r="C43" s="174"/>
      <c r="D43" s="174"/>
      <c r="E43" s="174"/>
      <c r="F43" s="174"/>
      <c r="G43" s="174"/>
      <c r="H43" s="174"/>
      <c r="I43" s="171"/>
    </row>
    <row r="44" spans="1:9" ht="21" customHeight="1">
      <c r="A44" s="258" t="s">
        <v>58</v>
      </c>
      <c r="B44" s="259" t="s">
        <v>156</v>
      </c>
      <c r="C44" s="177"/>
      <c r="D44" s="177"/>
      <c r="E44" s="177"/>
      <c r="F44" s="177"/>
      <c r="G44" s="177"/>
      <c r="H44" s="177"/>
      <c r="I44" s="189"/>
    </row>
    <row r="45" spans="1:9" ht="18" hidden="1" customHeight="1">
      <c r="A45" s="254"/>
      <c r="B45" s="255" t="s">
        <v>157</v>
      </c>
      <c r="C45" s="256"/>
      <c r="D45" s="256"/>
      <c r="E45" s="256"/>
      <c r="F45" s="256"/>
      <c r="G45" s="256"/>
      <c r="H45" s="256"/>
      <c r="I45" s="257"/>
    </row>
    <row r="46" spans="1:9" ht="18" hidden="1" customHeight="1">
      <c r="A46" s="194"/>
      <c r="B46" s="195"/>
      <c r="C46" s="177"/>
      <c r="D46" s="177"/>
      <c r="E46" s="177"/>
      <c r="F46" s="177"/>
      <c r="G46" s="177"/>
      <c r="H46" s="177"/>
      <c r="I46" s="189"/>
    </row>
    <row r="47" spans="1:9">
      <c r="A47" s="40"/>
      <c r="B47" s="29"/>
      <c r="C47" s="29"/>
      <c r="D47" s="29"/>
      <c r="E47" s="30"/>
      <c r="F47" s="30"/>
      <c r="G47" s="30"/>
      <c r="H47" s="30"/>
      <c r="I47" s="188"/>
    </row>
    <row r="48" spans="1:9" s="23" customFormat="1" ht="18.75">
      <c r="A48" s="17"/>
      <c r="C48" s="17"/>
      <c r="D48" s="17"/>
      <c r="E48" s="17"/>
      <c r="F48" s="644" t="s">
        <v>340</v>
      </c>
      <c r="G48" s="644"/>
      <c r="H48" s="644"/>
      <c r="I48" s="644"/>
    </row>
    <row r="49" spans="1:9" s="23" customFormat="1" ht="18">
      <c r="A49" s="662" t="s">
        <v>98</v>
      </c>
      <c r="B49" s="662"/>
      <c r="C49" s="662"/>
      <c r="D49" s="204"/>
      <c r="E49" s="204"/>
      <c r="F49" s="662" t="s">
        <v>136</v>
      </c>
      <c r="G49" s="662"/>
      <c r="H49" s="662"/>
      <c r="I49" s="662"/>
    </row>
    <row r="50" spans="1:9" s="23" customFormat="1" ht="18" hidden="1">
      <c r="A50" s="634" t="s">
        <v>99</v>
      </c>
      <c r="B50" s="634"/>
      <c r="C50" s="634"/>
      <c r="D50" s="19"/>
      <c r="E50" s="19"/>
      <c r="F50" s="634" t="s">
        <v>19</v>
      </c>
      <c r="G50" s="634"/>
      <c r="H50" s="634"/>
      <c r="I50" s="634"/>
    </row>
    <row r="51" spans="1:9">
      <c r="A51" s="40"/>
      <c r="B51" s="29"/>
      <c r="C51" s="29"/>
      <c r="D51" s="29"/>
      <c r="E51" s="30"/>
      <c r="F51" s="30"/>
      <c r="G51" s="30"/>
      <c r="H51" s="30"/>
      <c r="I51" s="188"/>
    </row>
    <row r="52" spans="1:9">
      <c r="A52" s="40"/>
      <c r="B52" s="29"/>
      <c r="C52" s="29"/>
      <c r="D52" s="29"/>
      <c r="E52" s="30"/>
      <c r="F52" s="30"/>
      <c r="G52" s="30"/>
      <c r="H52" s="30"/>
      <c r="I52" s="188"/>
    </row>
    <row r="53" spans="1:9">
      <c r="B53" s="29"/>
      <c r="C53" s="29"/>
      <c r="D53" s="29"/>
      <c r="E53" s="30"/>
      <c r="F53" s="30"/>
      <c r="G53" s="30"/>
      <c r="H53" s="30"/>
    </row>
    <row r="54" spans="1:9">
      <c r="B54" s="29"/>
      <c r="C54" s="29"/>
      <c r="D54" s="29"/>
      <c r="E54" s="30"/>
      <c r="F54" s="30"/>
      <c r="G54" s="30"/>
      <c r="H54" s="30"/>
    </row>
    <row r="55" spans="1:9">
      <c r="B55" s="29"/>
      <c r="C55" s="29"/>
      <c r="D55" s="29"/>
      <c r="E55" s="30"/>
      <c r="F55" s="30"/>
      <c r="G55" s="30"/>
      <c r="H55" s="30"/>
    </row>
    <row r="56" spans="1:9">
      <c r="B56" s="29"/>
      <c r="C56" s="29"/>
      <c r="D56" s="29"/>
      <c r="E56" s="30"/>
      <c r="F56" s="30"/>
      <c r="G56" s="30"/>
      <c r="H56" s="30"/>
    </row>
    <row r="57" spans="1:9">
      <c r="B57" s="29"/>
      <c r="C57" s="29"/>
      <c r="D57" s="29"/>
      <c r="E57" s="30"/>
      <c r="F57" s="30"/>
      <c r="G57" s="30"/>
      <c r="H57" s="30"/>
    </row>
    <row r="58" spans="1:9">
      <c r="B58" s="30"/>
      <c r="C58" s="30"/>
      <c r="D58" s="30"/>
      <c r="E58" s="30"/>
      <c r="F58" s="30"/>
      <c r="G58" s="30"/>
      <c r="H58" s="30"/>
    </row>
    <row r="59" spans="1:9">
      <c r="B59" s="30"/>
      <c r="C59" s="30"/>
      <c r="D59" s="30"/>
      <c r="E59" s="30"/>
      <c r="F59" s="30"/>
      <c r="G59" s="30"/>
      <c r="H59" s="30"/>
    </row>
    <row r="60" spans="1:9">
      <c r="B60" s="30"/>
      <c r="C60" s="30"/>
      <c r="D60" s="30"/>
      <c r="E60" s="30"/>
      <c r="F60" s="30"/>
      <c r="G60" s="30"/>
      <c r="H60" s="30"/>
    </row>
    <row r="61" spans="1:9">
      <c r="B61" s="30"/>
      <c r="C61" s="30"/>
      <c r="D61" s="30"/>
      <c r="E61" s="30"/>
      <c r="F61" s="30"/>
      <c r="G61" s="30"/>
      <c r="H61" s="30"/>
    </row>
    <row r="62" spans="1:9">
      <c r="B62" s="30"/>
      <c r="C62" s="30"/>
      <c r="D62" s="30"/>
      <c r="E62" s="30"/>
      <c r="F62" s="30"/>
      <c r="G62" s="30"/>
      <c r="H62" s="30"/>
    </row>
    <row r="63" spans="1:9">
      <c r="B63" s="13"/>
      <c r="C63" s="13"/>
      <c r="D63" s="13"/>
      <c r="E63" s="13"/>
      <c r="F63" s="13"/>
      <c r="G63" s="13"/>
      <c r="H63" s="13"/>
    </row>
    <row r="64" spans="1:9">
      <c r="B64" s="13"/>
      <c r="C64" s="13"/>
      <c r="D64" s="13"/>
      <c r="E64" s="13"/>
      <c r="F64" s="13"/>
      <c r="G64" s="13"/>
      <c r="H64" s="13"/>
    </row>
    <row r="65" spans="2:8">
      <c r="B65" s="13"/>
      <c r="C65" s="13"/>
      <c r="D65" s="13"/>
      <c r="E65" s="13"/>
      <c r="F65" s="13"/>
      <c r="G65" s="13"/>
      <c r="H65" s="13"/>
    </row>
    <row r="66" spans="2:8">
      <c r="B66" s="13"/>
      <c r="C66" s="13"/>
      <c r="D66" s="13"/>
      <c r="E66" s="13"/>
      <c r="F66" s="13"/>
      <c r="G66" s="13"/>
      <c r="H66" s="13"/>
    </row>
    <row r="67" spans="2:8">
      <c r="B67" s="13"/>
      <c r="C67" s="13"/>
      <c r="D67" s="13"/>
      <c r="E67" s="13"/>
      <c r="F67" s="13"/>
      <c r="G67" s="13"/>
      <c r="H67" s="13"/>
    </row>
    <row r="68" spans="2:8">
      <c r="B68" s="13"/>
      <c r="C68" s="13"/>
      <c r="D68" s="13"/>
      <c r="E68" s="13"/>
      <c r="F68" s="13"/>
      <c r="G68" s="13"/>
      <c r="H68" s="13"/>
    </row>
    <row r="69" spans="2:8">
      <c r="B69" s="13"/>
      <c r="C69" s="13"/>
      <c r="D69" s="13"/>
      <c r="E69" s="13"/>
      <c r="F69" s="13"/>
      <c r="G69" s="13"/>
      <c r="H69" s="13"/>
    </row>
    <row r="70" spans="2:8">
      <c r="B70" s="13"/>
      <c r="C70" s="13"/>
      <c r="D70" s="13"/>
      <c r="E70" s="13"/>
      <c r="F70" s="13"/>
      <c r="G70" s="13"/>
      <c r="H70" s="13"/>
    </row>
    <row r="71" spans="2:8">
      <c r="B71" s="13"/>
      <c r="C71" s="13"/>
      <c r="D71" s="13"/>
      <c r="E71" s="13"/>
      <c r="F71" s="13"/>
      <c r="G71" s="13"/>
      <c r="H71" s="13"/>
    </row>
    <row r="72" spans="2:8">
      <c r="B72" s="13"/>
      <c r="C72" s="13"/>
      <c r="D72" s="13"/>
      <c r="E72" s="13"/>
      <c r="F72" s="13"/>
      <c r="G72" s="13"/>
      <c r="H72" s="13"/>
    </row>
    <row r="73" spans="2:8">
      <c r="B73" s="13"/>
      <c r="C73" s="13"/>
      <c r="D73" s="13"/>
      <c r="E73" s="13"/>
      <c r="F73" s="13"/>
      <c r="G73" s="13"/>
      <c r="H73" s="13"/>
    </row>
    <row r="74" spans="2:8">
      <c r="B74" s="13"/>
      <c r="C74" s="13"/>
      <c r="D74" s="13"/>
      <c r="E74" s="13"/>
      <c r="F74" s="13"/>
      <c r="G74" s="13"/>
      <c r="H74" s="13"/>
    </row>
  </sheetData>
  <mergeCells count="13">
    <mergeCell ref="A50:C50"/>
    <mergeCell ref="F50:I50"/>
    <mergeCell ref="F48:I48"/>
    <mergeCell ref="A8:A9"/>
    <mergeCell ref="B8:B9"/>
    <mergeCell ref="I8:I9"/>
    <mergeCell ref="A49:C49"/>
    <mergeCell ref="F49:I49"/>
    <mergeCell ref="A4:I4"/>
    <mergeCell ref="A5:I5"/>
    <mergeCell ref="C8:D8"/>
    <mergeCell ref="E8:F8"/>
    <mergeCell ref="G8:H8"/>
  </mergeCells>
  <pageMargins left="0.75" right="0" top="0.78740157480314998" bottom="0.62992125984252001" header="0.35433070866141703" footer="0.39370078740157499"/>
  <pageSetup paperSize="9" orientation="landscape" r:id="rId1"/>
  <headerFooter differentFirst="1" alignWithMargins="0">
    <oddFooter>&amp;R&amp;P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L22"/>
  <sheetViews>
    <sheetView showGridLines="0" workbookViewId="0">
      <selection activeCell="B16" sqref="B16:D16"/>
    </sheetView>
  </sheetViews>
  <sheetFormatPr defaultRowHeight="15"/>
  <cols>
    <col min="1" max="1" width="6.5" customWidth="1"/>
    <col min="4" max="4" width="57.25" customWidth="1"/>
    <col min="5" max="5" width="15.5" customWidth="1"/>
    <col min="6" max="6" width="13.375" customWidth="1"/>
    <col min="7" max="7" width="16.125" customWidth="1"/>
    <col min="8" max="8" width="14.375" customWidth="1"/>
    <col min="9" max="9" width="24.375" customWidth="1"/>
  </cols>
  <sheetData>
    <row r="1" spans="1:12" ht="16.5">
      <c r="A1" s="142" t="s">
        <v>282</v>
      </c>
      <c r="B1" s="50"/>
      <c r="C1" s="50"/>
      <c r="D1" s="50"/>
      <c r="E1" s="50"/>
      <c r="F1" s="50"/>
      <c r="G1" s="50"/>
      <c r="H1" s="50"/>
      <c r="I1" s="276" t="s">
        <v>183</v>
      </c>
      <c r="J1" s="275"/>
      <c r="L1" s="44" t="s">
        <v>164</v>
      </c>
    </row>
    <row r="2" spans="1:12" ht="16.5">
      <c r="A2" s="142" t="s">
        <v>281</v>
      </c>
      <c r="B2" s="50"/>
      <c r="C2" s="50"/>
      <c r="D2" s="50"/>
      <c r="E2" s="50"/>
      <c r="F2" s="50"/>
      <c r="G2" s="50"/>
    </row>
    <row r="3" spans="1:12" ht="18.75">
      <c r="A3" s="674" t="s">
        <v>165</v>
      </c>
      <c r="B3" s="674"/>
      <c r="C3" s="674"/>
      <c r="D3" s="674"/>
      <c r="E3" s="674"/>
      <c r="F3" s="674"/>
      <c r="G3" s="674"/>
      <c r="H3" s="674"/>
      <c r="I3" s="674"/>
    </row>
    <row r="4" spans="1:12" ht="18.75" hidden="1" customHeight="1">
      <c r="A4" s="657" t="s">
        <v>248</v>
      </c>
      <c r="B4" s="657"/>
      <c r="C4" s="657"/>
      <c r="D4" s="657"/>
      <c r="E4" s="657"/>
      <c r="F4" s="657"/>
      <c r="G4" s="657"/>
      <c r="H4" s="657"/>
      <c r="I4" s="657"/>
    </row>
    <row r="5" spans="1:12" ht="15.75" customHeight="1">
      <c r="A5" s="625"/>
      <c r="B5" s="625"/>
      <c r="C5" s="265"/>
      <c r="D5" s="629" t="s">
        <v>185</v>
      </c>
      <c r="E5" s="629"/>
      <c r="F5" s="629"/>
      <c r="G5" s="629"/>
      <c r="H5" s="629"/>
      <c r="I5" s="629"/>
    </row>
    <row r="6" spans="1:12" ht="15.75" customHeight="1">
      <c r="A6" s="668" t="s">
        <v>20</v>
      </c>
      <c r="B6" s="668" t="s">
        <v>166</v>
      </c>
      <c r="C6" s="668"/>
      <c r="D6" s="668"/>
      <c r="E6" s="668" t="s">
        <v>184</v>
      </c>
      <c r="F6" s="668" t="s">
        <v>167</v>
      </c>
      <c r="G6" s="668" t="s">
        <v>186</v>
      </c>
      <c r="H6" s="668"/>
      <c r="I6" s="668" t="s">
        <v>168</v>
      </c>
    </row>
    <row r="7" spans="1:12">
      <c r="A7" s="668"/>
      <c r="B7" s="668"/>
      <c r="C7" s="668"/>
      <c r="D7" s="668"/>
      <c r="E7" s="668"/>
      <c r="F7" s="668"/>
      <c r="G7" s="668"/>
      <c r="H7" s="668"/>
      <c r="I7" s="668"/>
    </row>
    <row r="8" spans="1:12" ht="15.75">
      <c r="A8" s="668"/>
      <c r="B8" s="668"/>
      <c r="C8" s="668"/>
      <c r="D8" s="668"/>
      <c r="E8" s="668"/>
      <c r="F8" s="668"/>
      <c r="G8" s="46" t="s">
        <v>169</v>
      </c>
      <c r="H8" s="47" t="s">
        <v>170</v>
      </c>
      <c r="I8" s="668"/>
    </row>
    <row r="9" spans="1:12" ht="19.5" customHeight="1">
      <c r="A9" s="48" t="s">
        <v>1</v>
      </c>
      <c r="B9" s="675" t="s">
        <v>2</v>
      </c>
      <c r="C9" s="675"/>
      <c r="D9" s="675"/>
      <c r="E9" s="48">
        <v>1</v>
      </c>
      <c r="F9" s="48">
        <v>2</v>
      </c>
      <c r="G9" s="48" t="s">
        <v>171</v>
      </c>
      <c r="H9" s="49" t="s">
        <v>172</v>
      </c>
      <c r="I9" s="49">
        <v>5</v>
      </c>
    </row>
    <row r="10" spans="1:12" ht="75.75" customHeight="1">
      <c r="A10" s="51">
        <v>1</v>
      </c>
      <c r="B10" s="676" t="s">
        <v>173</v>
      </c>
      <c r="C10" s="676"/>
      <c r="D10" s="676"/>
      <c r="E10" s="136">
        <v>451198921</v>
      </c>
      <c r="F10" s="136">
        <f>10923462601+510885000+1270000000</f>
        <v>12704347601</v>
      </c>
      <c r="G10" s="136">
        <f>F10-E10</f>
        <v>12253148680</v>
      </c>
      <c r="H10" s="271">
        <f>G10/E10*100</f>
        <v>2715.686609543111</v>
      </c>
      <c r="I10" s="269" t="s">
        <v>326</v>
      </c>
    </row>
    <row r="11" spans="1:12" ht="51.75" customHeight="1">
      <c r="A11" s="52">
        <v>2</v>
      </c>
      <c r="B11" s="673" t="s">
        <v>174</v>
      </c>
      <c r="C11" s="673"/>
      <c r="D11" s="673"/>
      <c r="E11" s="137"/>
      <c r="F11" s="137"/>
      <c r="G11" s="137"/>
      <c r="H11" s="272"/>
      <c r="I11" s="263"/>
    </row>
    <row r="12" spans="1:12" ht="65.25" customHeight="1">
      <c r="A12" s="52">
        <v>3</v>
      </c>
      <c r="B12" s="673" t="s">
        <v>175</v>
      </c>
      <c r="C12" s="673"/>
      <c r="D12" s="673"/>
      <c r="E12" s="137">
        <v>202398087</v>
      </c>
      <c r="F12" s="137">
        <v>1428392981</v>
      </c>
      <c r="G12" s="137">
        <f t="shared" ref="G12:G17" si="0">F12-E12</f>
        <v>1225994894</v>
      </c>
      <c r="H12" s="272">
        <f t="shared" ref="H12:H17" si="1">G12/E12*100</f>
        <v>605.73442771719476</v>
      </c>
      <c r="I12" s="263" t="s">
        <v>341</v>
      </c>
    </row>
    <row r="13" spans="1:12" ht="49.5" customHeight="1">
      <c r="A13" s="52">
        <v>4</v>
      </c>
      <c r="B13" s="673" t="s">
        <v>176</v>
      </c>
      <c r="C13" s="673"/>
      <c r="D13" s="673"/>
      <c r="E13" s="137">
        <v>112277890</v>
      </c>
      <c r="F13" s="137">
        <v>386432802</v>
      </c>
      <c r="G13" s="137">
        <f t="shared" si="0"/>
        <v>274154912</v>
      </c>
      <c r="H13" s="272">
        <f t="shared" si="1"/>
        <v>244.17533318447647</v>
      </c>
      <c r="I13" s="263" t="s">
        <v>342</v>
      </c>
    </row>
    <row r="14" spans="1:12" ht="62.25" customHeight="1">
      <c r="A14" s="52">
        <v>5</v>
      </c>
      <c r="B14" s="665" t="s">
        <v>177</v>
      </c>
      <c r="C14" s="665"/>
      <c r="D14" s="665"/>
      <c r="E14" s="137"/>
      <c r="F14" s="137">
        <v>3525689837</v>
      </c>
      <c r="G14" s="137">
        <f t="shared" si="0"/>
        <v>3525689837</v>
      </c>
      <c r="H14" s="272"/>
      <c r="I14" s="263" t="s">
        <v>328</v>
      </c>
    </row>
    <row r="15" spans="1:12" ht="51" customHeight="1">
      <c r="A15" s="52">
        <v>6</v>
      </c>
      <c r="B15" s="664" t="s">
        <v>178</v>
      </c>
      <c r="C15" s="664"/>
      <c r="D15" s="664"/>
      <c r="E15" s="137"/>
      <c r="F15" s="137"/>
      <c r="G15" s="137"/>
      <c r="H15" s="272"/>
      <c r="I15" s="138"/>
    </row>
    <row r="16" spans="1:12" ht="65.25" customHeight="1">
      <c r="A16" s="52">
        <v>7</v>
      </c>
      <c r="B16" s="665" t="s">
        <v>179</v>
      </c>
      <c r="C16" s="665"/>
      <c r="D16" s="665"/>
      <c r="E16" s="137"/>
      <c r="F16" s="137"/>
      <c r="G16" s="137"/>
      <c r="H16" s="272"/>
      <c r="I16" s="138"/>
    </row>
    <row r="17" spans="1:11" ht="15.75">
      <c r="A17" s="53">
        <v>8</v>
      </c>
      <c r="B17" s="672" t="s">
        <v>325</v>
      </c>
      <c r="C17" s="672"/>
      <c r="D17" s="672"/>
      <c r="E17" s="139">
        <v>850000000</v>
      </c>
      <c r="F17" s="139">
        <v>1950000000</v>
      </c>
      <c r="G17" s="139">
        <f t="shared" si="0"/>
        <v>1100000000</v>
      </c>
      <c r="H17" s="270">
        <f t="shared" si="1"/>
        <v>129.41176470588235</v>
      </c>
      <c r="I17" s="140"/>
    </row>
    <row r="18" spans="1:11" s="141" customFormat="1" ht="20.25" customHeight="1">
      <c r="A18" s="669" t="s">
        <v>301</v>
      </c>
      <c r="B18" s="670"/>
      <c r="C18" s="670"/>
      <c r="D18" s="671"/>
      <c r="E18" s="267">
        <f>SUM(E10:E17)</f>
        <v>1615874898</v>
      </c>
      <c r="F18" s="267">
        <f>SUM(F10:F17)</f>
        <v>19994863221</v>
      </c>
      <c r="G18" s="267"/>
      <c r="H18" s="268"/>
      <c r="I18" s="268"/>
    </row>
    <row r="19" spans="1:11" ht="15.75" hidden="1">
      <c r="A19" s="45" t="s">
        <v>180</v>
      </c>
      <c r="B19" s="45"/>
      <c r="C19" s="45"/>
      <c r="D19" s="45"/>
      <c r="E19" s="45"/>
      <c r="F19" s="45"/>
      <c r="G19" s="45"/>
      <c r="H19" s="45"/>
      <c r="I19" s="45"/>
    </row>
    <row r="20" spans="1:11" s="86" customFormat="1" ht="23.25" customHeight="1">
      <c r="A20" s="273"/>
      <c r="B20" s="273"/>
      <c r="C20" s="273"/>
      <c r="D20" s="273"/>
      <c r="E20" s="273"/>
      <c r="F20" s="273"/>
      <c r="G20" s="273"/>
      <c r="H20" s="667" t="s">
        <v>187</v>
      </c>
      <c r="I20" s="667"/>
    </row>
    <row r="21" spans="1:11" s="274" customFormat="1" ht="16.5">
      <c r="A21" s="666" t="s">
        <v>181</v>
      </c>
      <c r="B21" s="666"/>
      <c r="C21" s="666"/>
      <c r="H21" s="666" t="s">
        <v>182</v>
      </c>
      <c r="I21" s="666"/>
    </row>
    <row r="22" spans="1:11" s="86" customFormat="1" ht="15.75">
      <c r="H22" s="663"/>
      <c r="I22" s="663"/>
      <c r="J22" s="107"/>
      <c r="K22" s="107"/>
    </row>
  </sheetData>
  <mergeCells count="24">
    <mergeCell ref="A3:I3"/>
    <mergeCell ref="B9:D9"/>
    <mergeCell ref="B10:D10"/>
    <mergeCell ref="B11:D11"/>
    <mergeCell ref="B12:D12"/>
    <mergeCell ref="D5:I5"/>
    <mergeCell ref="F6:F8"/>
    <mergeCell ref="B6:D8"/>
    <mergeCell ref="H22:I22"/>
    <mergeCell ref="A4:I4"/>
    <mergeCell ref="B15:D15"/>
    <mergeCell ref="B16:D16"/>
    <mergeCell ref="H21:I21"/>
    <mergeCell ref="H20:I20"/>
    <mergeCell ref="I6:I8"/>
    <mergeCell ref="A18:D18"/>
    <mergeCell ref="E6:E8"/>
    <mergeCell ref="B17:D17"/>
    <mergeCell ref="G6:H7"/>
    <mergeCell ref="A21:C21"/>
    <mergeCell ref="B13:D13"/>
    <mergeCell ref="B14:D14"/>
    <mergeCell ref="A5:B5"/>
    <mergeCell ref="A6:A8"/>
  </mergeCells>
  <phoneticPr fontId="0" type="noConversion"/>
  <printOptions gridLinesSet="0"/>
  <pageMargins left="0.65" right="0.49803149600000002" top="0.484251969" bottom="0.52559055099999996" header="0.511811023622047" footer="0.511811023622047"/>
  <pageSetup paperSize="9" scale="75"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2"/>
  <sheetViews>
    <sheetView topLeftCell="A16" workbookViewId="0">
      <selection activeCell="C38" sqref="C38"/>
    </sheetView>
  </sheetViews>
  <sheetFormatPr defaultColWidth="9" defaultRowHeight="15.75"/>
  <cols>
    <col min="1" max="1" width="4.875" style="211" customWidth="1"/>
    <col min="2" max="2" width="36.875" style="104" customWidth="1"/>
    <col min="3" max="8" width="9.875" style="104" customWidth="1"/>
    <col min="9" max="9" width="26.75" style="112" customWidth="1"/>
    <col min="10" max="16384" width="9" style="104"/>
  </cols>
  <sheetData>
    <row r="1" spans="1:9" ht="18.75">
      <c r="A1" s="208" t="s">
        <v>93</v>
      </c>
      <c r="B1" s="209"/>
      <c r="C1" s="143"/>
      <c r="D1" s="143"/>
      <c r="E1" s="109"/>
      <c r="F1" s="109"/>
      <c r="G1" s="109"/>
      <c r="H1" s="109"/>
      <c r="I1" s="186" t="s">
        <v>158</v>
      </c>
    </row>
    <row r="2" spans="1:9" ht="18.75">
      <c r="A2" s="106"/>
      <c r="B2" s="210"/>
      <c r="C2" s="145"/>
      <c r="D2" s="145"/>
    </row>
    <row r="3" spans="1:9">
      <c r="A3" s="677" t="s">
        <v>333</v>
      </c>
      <c r="B3" s="677"/>
      <c r="C3" s="677"/>
      <c r="D3" s="677"/>
      <c r="E3" s="677"/>
      <c r="F3" s="677"/>
      <c r="G3" s="677"/>
      <c r="H3" s="677"/>
      <c r="I3" s="677"/>
    </row>
    <row r="4" spans="1:9" ht="18.75">
      <c r="A4" s="646" t="s">
        <v>249</v>
      </c>
      <c r="B4" s="646"/>
      <c r="C4" s="646"/>
      <c r="D4" s="646"/>
      <c r="E4" s="646"/>
      <c r="F4" s="646"/>
      <c r="G4" s="646"/>
      <c r="H4" s="646"/>
      <c r="I4" s="646"/>
    </row>
    <row r="5" spans="1:9">
      <c r="E5" s="212"/>
      <c r="F5" s="212"/>
      <c r="G5" s="212"/>
      <c r="H5" s="212"/>
      <c r="I5" s="213" t="s">
        <v>3</v>
      </c>
    </row>
    <row r="6" spans="1:9" ht="7.5" customHeight="1"/>
    <row r="7" spans="1:9" ht="20.100000000000001" customHeight="1">
      <c r="A7" s="678" t="s">
        <v>20</v>
      </c>
      <c r="B7" s="214" t="s">
        <v>21</v>
      </c>
      <c r="C7" s="681" t="s">
        <v>137</v>
      </c>
      <c r="D7" s="682"/>
      <c r="E7" s="681" t="s">
        <v>316</v>
      </c>
      <c r="F7" s="682"/>
      <c r="G7" s="681" t="s">
        <v>138</v>
      </c>
      <c r="H7" s="682"/>
      <c r="I7" s="215" t="s">
        <v>104</v>
      </c>
    </row>
    <row r="8" spans="1:9" ht="20.100000000000001" customHeight="1">
      <c r="A8" s="679"/>
      <c r="B8" s="216"/>
      <c r="C8" s="216" t="s">
        <v>139</v>
      </c>
      <c r="D8" s="216" t="s">
        <v>140</v>
      </c>
      <c r="E8" s="216" t="s">
        <v>139</v>
      </c>
      <c r="F8" s="216" t="s">
        <v>140</v>
      </c>
      <c r="G8" s="216" t="s">
        <v>139</v>
      </c>
      <c r="H8" s="216" t="s">
        <v>140</v>
      </c>
      <c r="I8" s="217"/>
    </row>
    <row r="9" spans="1:9" ht="21" customHeight="1">
      <c r="A9" s="680"/>
      <c r="B9" s="218"/>
      <c r="C9" s="219"/>
      <c r="D9" s="219"/>
      <c r="E9" s="219"/>
      <c r="F9" s="219"/>
      <c r="G9" s="219"/>
      <c r="H9" s="219"/>
      <c r="I9" s="220"/>
    </row>
    <row r="10" spans="1:9" s="103" customFormat="1" ht="32.25" customHeight="1">
      <c r="A10" s="221" t="s">
        <v>64</v>
      </c>
      <c r="B10" s="222" t="s">
        <v>141</v>
      </c>
      <c r="C10" s="223">
        <f t="shared" ref="C10:H10" si="0">C11+C14+C17+C24</f>
        <v>0</v>
      </c>
      <c r="D10" s="223">
        <f t="shared" si="0"/>
        <v>161</v>
      </c>
      <c r="E10" s="223">
        <f t="shared" si="0"/>
        <v>0</v>
      </c>
      <c r="F10" s="223">
        <f t="shared" si="0"/>
        <v>69</v>
      </c>
      <c r="G10" s="223">
        <f t="shared" si="0"/>
        <v>0</v>
      </c>
      <c r="H10" s="223">
        <f t="shared" si="0"/>
        <v>92</v>
      </c>
      <c r="I10" s="224"/>
    </row>
    <row r="11" spans="1:9" s="229" customFormat="1" ht="15.95" customHeight="1">
      <c r="A11" s="225">
        <v>1</v>
      </c>
      <c r="B11" s="226" t="s">
        <v>142</v>
      </c>
      <c r="C11" s="227">
        <f t="shared" ref="C11:H11" si="1">SUM(C12:C13)</f>
        <v>0</v>
      </c>
      <c r="D11" s="227">
        <f t="shared" si="1"/>
        <v>0</v>
      </c>
      <c r="E11" s="227">
        <f t="shared" si="1"/>
        <v>0</v>
      </c>
      <c r="F11" s="227">
        <f t="shared" si="1"/>
        <v>0</v>
      </c>
      <c r="G11" s="227">
        <f t="shared" si="1"/>
        <v>0</v>
      </c>
      <c r="H11" s="227">
        <f t="shared" si="1"/>
        <v>0</v>
      </c>
      <c r="I11" s="228"/>
    </row>
    <row r="12" spans="1:9">
      <c r="A12" s="230" t="s">
        <v>17</v>
      </c>
      <c r="B12" s="231" t="s">
        <v>143</v>
      </c>
      <c r="C12" s="232"/>
      <c r="D12" s="232"/>
      <c r="E12" s="233"/>
      <c r="F12" s="233"/>
      <c r="G12" s="233"/>
      <c r="H12" s="233"/>
      <c r="I12" s="230"/>
    </row>
    <row r="13" spans="1:9">
      <c r="A13" s="230" t="s">
        <v>17</v>
      </c>
      <c r="B13" s="231" t="s">
        <v>144</v>
      </c>
      <c r="C13" s="232"/>
      <c r="D13" s="232"/>
      <c r="E13" s="233"/>
      <c r="F13" s="233"/>
      <c r="G13" s="233"/>
      <c r="H13" s="233"/>
      <c r="I13" s="230"/>
    </row>
    <row r="14" spans="1:9" s="229" customFormat="1" ht="15.95" customHeight="1">
      <c r="A14" s="225">
        <v>2</v>
      </c>
      <c r="B14" s="226" t="s">
        <v>145</v>
      </c>
      <c r="C14" s="227"/>
      <c r="D14" s="227"/>
      <c r="E14" s="234"/>
      <c r="F14" s="234"/>
      <c r="G14" s="234"/>
      <c r="H14" s="234"/>
      <c r="I14" s="228"/>
    </row>
    <row r="15" spans="1:9" ht="15.95" customHeight="1">
      <c r="A15" s="230"/>
      <c r="B15" s="231" t="s">
        <v>143</v>
      </c>
      <c r="C15" s="232"/>
      <c r="D15" s="232"/>
      <c r="E15" s="235"/>
      <c r="F15" s="235"/>
      <c r="G15" s="235"/>
      <c r="H15" s="235"/>
      <c r="I15" s="236"/>
    </row>
    <row r="16" spans="1:9" ht="15.95" customHeight="1">
      <c r="A16" s="230"/>
      <c r="B16" s="231" t="s">
        <v>144</v>
      </c>
      <c r="C16" s="232"/>
      <c r="D16" s="232"/>
      <c r="E16" s="235"/>
      <c r="F16" s="235"/>
      <c r="G16" s="235"/>
      <c r="H16" s="235"/>
      <c r="I16" s="236"/>
    </row>
    <row r="17" spans="1:9" s="229" customFormat="1" ht="15.95" customHeight="1">
      <c r="A17" s="225">
        <v>3</v>
      </c>
      <c r="B17" s="226" t="s">
        <v>146</v>
      </c>
      <c r="C17" s="227">
        <f t="shared" ref="C17:H17" si="2">C18+C21</f>
        <v>0</v>
      </c>
      <c r="D17" s="227">
        <f t="shared" si="2"/>
        <v>161</v>
      </c>
      <c r="E17" s="227">
        <f t="shared" si="2"/>
        <v>0</v>
      </c>
      <c r="F17" s="227">
        <f t="shared" si="2"/>
        <v>69</v>
      </c>
      <c r="G17" s="227">
        <f t="shared" si="2"/>
        <v>0</v>
      </c>
      <c r="H17" s="227">
        <f t="shared" si="2"/>
        <v>92</v>
      </c>
      <c r="I17" s="228"/>
    </row>
    <row r="18" spans="1:9" ht="15.95" customHeight="1">
      <c r="A18" s="230" t="s">
        <v>147</v>
      </c>
      <c r="B18" s="237" t="s">
        <v>148</v>
      </c>
      <c r="C18" s="238">
        <f t="shared" ref="C18:H18" si="3">C19+C20</f>
        <v>0</v>
      </c>
      <c r="D18" s="238">
        <f t="shared" si="3"/>
        <v>91</v>
      </c>
      <c r="E18" s="238">
        <f t="shared" si="3"/>
        <v>0</v>
      </c>
      <c r="F18" s="238">
        <f t="shared" si="3"/>
        <v>69</v>
      </c>
      <c r="G18" s="238">
        <f t="shared" si="3"/>
        <v>0</v>
      </c>
      <c r="H18" s="238">
        <f t="shared" si="3"/>
        <v>22</v>
      </c>
      <c r="I18" s="236"/>
    </row>
    <row r="19" spans="1:9" ht="47.25">
      <c r="A19" s="230"/>
      <c r="B19" s="231" t="s">
        <v>149</v>
      </c>
      <c r="C19" s="232"/>
      <c r="D19" s="232">
        <f>69+22</f>
        <v>91</v>
      </c>
      <c r="E19" s="233"/>
      <c r="F19" s="233">
        <v>69</v>
      </c>
      <c r="G19" s="233"/>
      <c r="H19" s="233">
        <v>22</v>
      </c>
      <c r="I19" s="203" t="s">
        <v>317</v>
      </c>
    </row>
    <row r="20" spans="1:9" ht="15.95" customHeight="1">
      <c r="A20" s="230"/>
      <c r="B20" s="231" t="s">
        <v>150</v>
      </c>
      <c r="C20" s="232"/>
      <c r="D20" s="232"/>
      <c r="E20" s="235"/>
      <c r="F20" s="235"/>
      <c r="G20" s="235"/>
      <c r="H20" s="235"/>
      <c r="I20" s="236"/>
    </row>
    <row r="21" spans="1:9" ht="15.95" customHeight="1">
      <c r="A21" s="230" t="s">
        <v>151</v>
      </c>
      <c r="B21" s="237" t="s">
        <v>152</v>
      </c>
      <c r="C21" s="238">
        <f t="shared" ref="C21:H21" si="4">C22+C23</f>
        <v>0</v>
      </c>
      <c r="D21" s="238">
        <f t="shared" si="4"/>
        <v>70</v>
      </c>
      <c r="E21" s="238">
        <f t="shared" si="4"/>
        <v>0</v>
      </c>
      <c r="F21" s="238">
        <f t="shared" si="4"/>
        <v>0</v>
      </c>
      <c r="G21" s="238">
        <f t="shared" si="4"/>
        <v>0</v>
      </c>
      <c r="H21" s="238">
        <f t="shared" si="4"/>
        <v>70</v>
      </c>
      <c r="I21" s="236"/>
    </row>
    <row r="22" spans="1:9" ht="45">
      <c r="A22" s="230"/>
      <c r="B22" s="231" t="s">
        <v>149</v>
      </c>
      <c r="C22" s="232"/>
      <c r="D22" s="232">
        <v>70</v>
      </c>
      <c r="E22" s="235"/>
      <c r="F22" s="235"/>
      <c r="G22" s="235"/>
      <c r="H22" s="235">
        <v>70</v>
      </c>
      <c r="I22" s="167" t="s">
        <v>318</v>
      </c>
    </row>
    <row r="23" spans="1:9" ht="15.95" customHeight="1">
      <c r="A23" s="230"/>
      <c r="B23" s="231" t="s">
        <v>150</v>
      </c>
      <c r="C23" s="232"/>
      <c r="D23" s="232"/>
      <c r="E23" s="235"/>
      <c r="F23" s="235"/>
      <c r="G23" s="235"/>
      <c r="H23" s="235"/>
      <c r="I23" s="236"/>
    </row>
    <row r="24" spans="1:9" s="229" customFormat="1" ht="15.95" customHeight="1">
      <c r="A24" s="225">
        <v>4</v>
      </c>
      <c r="B24" s="226" t="s">
        <v>153</v>
      </c>
      <c r="C24" s="227"/>
      <c r="D24" s="227"/>
      <c r="E24" s="234"/>
      <c r="F24" s="234"/>
      <c r="G24" s="234"/>
      <c r="H24" s="234"/>
      <c r="I24" s="228"/>
    </row>
    <row r="25" spans="1:9" ht="15.95" customHeight="1">
      <c r="A25" s="230"/>
      <c r="B25" s="231" t="s">
        <v>149</v>
      </c>
      <c r="C25" s="232"/>
      <c r="D25" s="232"/>
      <c r="E25" s="235"/>
      <c r="F25" s="235"/>
      <c r="G25" s="235"/>
      <c r="H25" s="235"/>
      <c r="I25" s="236"/>
    </row>
    <row r="26" spans="1:9" ht="15.95" customHeight="1">
      <c r="A26" s="230"/>
      <c r="B26" s="231" t="s">
        <v>150</v>
      </c>
      <c r="C26" s="232"/>
      <c r="D26" s="232"/>
      <c r="E26" s="235"/>
      <c r="F26" s="235"/>
      <c r="G26" s="235"/>
      <c r="H26" s="235"/>
      <c r="I26" s="236"/>
    </row>
    <row r="27" spans="1:9" ht="18.75" customHeight="1">
      <c r="A27" s="224" t="s">
        <v>57</v>
      </c>
      <c r="B27" s="239" t="s">
        <v>154</v>
      </c>
      <c r="C27" s="238"/>
      <c r="D27" s="238"/>
      <c r="E27" s="235"/>
      <c r="F27" s="235"/>
      <c r="G27" s="235"/>
      <c r="H27" s="235"/>
      <c r="I27" s="236"/>
    </row>
    <row r="28" spans="1:9" ht="15.95" customHeight="1">
      <c r="A28" s="230">
        <v>1</v>
      </c>
      <c r="B28" s="237" t="s">
        <v>142</v>
      </c>
      <c r="C28" s="238"/>
      <c r="D28" s="238"/>
      <c r="E28" s="235"/>
      <c r="F28" s="235"/>
      <c r="G28" s="235"/>
      <c r="H28" s="235"/>
      <c r="I28" s="236"/>
    </row>
    <row r="29" spans="1:9" ht="15.95" customHeight="1">
      <c r="A29" s="230"/>
      <c r="B29" s="231" t="s">
        <v>143</v>
      </c>
      <c r="C29" s="238"/>
      <c r="D29" s="238"/>
      <c r="E29" s="235"/>
      <c r="F29" s="235"/>
      <c r="G29" s="235"/>
      <c r="H29" s="235"/>
      <c r="I29" s="236"/>
    </row>
    <row r="30" spans="1:9" ht="15.95" customHeight="1">
      <c r="A30" s="230"/>
      <c r="B30" s="231" t="s">
        <v>144</v>
      </c>
      <c r="C30" s="238"/>
      <c r="D30" s="238"/>
      <c r="E30" s="235"/>
      <c r="F30" s="235"/>
      <c r="G30" s="235"/>
      <c r="H30" s="235"/>
      <c r="I30" s="236"/>
    </row>
    <row r="31" spans="1:9" ht="15.95" customHeight="1">
      <c r="A31" s="230">
        <v>2</v>
      </c>
      <c r="B31" s="237" t="s">
        <v>145</v>
      </c>
      <c r="C31" s="238"/>
      <c r="D31" s="238"/>
      <c r="E31" s="235"/>
      <c r="F31" s="235"/>
      <c r="G31" s="235"/>
      <c r="H31" s="235"/>
      <c r="I31" s="236"/>
    </row>
    <row r="32" spans="1:9" ht="15.95" customHeight="1">
      <c r="A32" s="230"/>
      <c r="B32" s="231" t="s">
        <v>143</v>
      </c>
      <c r="C32" s="238"/>
      <c r="D32" s="238"/>
      <c r="E32" s="235"/>
      <c r="F32" s="235"/>
      <c r="G32" s="235"/>
      <c r="H32" s="235"/>
      <c r="I32" s="236"/>
    </row>
    <row r="33" spans="1:9" ht="15.95" customHeight="1">
      <c r="A33" s="230"/>
      <c r="B33" s="231" t="s">
        <v>144</v>
      </c>
      <c r="C33" s="240"/>
      <c r="D33" s="240"/>
      <c r="E33" s="235"/>
      <c r="F33" s="235"/>
      <c r="G33" s="235"/>
      <c r="H33" s="235"/>
      <c r="I33" s="236"/>
    </row>
    <row r="34" spans="1:9" ht="22.5" customHeight="1">
      <c r="A34" s="230">
        <v>3</v>
      </c>
      <c r="B34" s="237" t="s">
        <v>146</v>
      </c>
      <c r="C34" s="233"/>
      <c r="D34" s="233"/>
      <c r="E34" s="240"/>
      <c r="F34" s="240"/>
      <c r="G34" s="240"/>
      <c r="H34" s="240"/>
      <c r="I34" s="241"/>
    </row>
    <row r="35" spans="1:9" ht="15.95" customHeight="1">
      <c r="A35" s="230" t="s">
        <v>147</v>
      </c>
      <c r="B35" s="237" t="s">
        <v>148</v>
      </c>
      <c r="C35" s="238"/>
      <c r="D35" s="238"/>
      <c r="E35" s="240"/>
      <c r="F35" s="240"/>
      <c r="G35" s="240"/>
      <c r="H35" s="240"/>
      <c r="I35" s="241"/>
    </row>
    <row r="36" spans="1:9" ht="15.95" customHeight="1">
      <c r="A36" s="230"/>
      <c r="B36" s="231" t="s">
        <v>149</v>
      </c>
      <c r="C36" s="238"/>
      <c r="D36" s="238"/>
      <c r="E36" s="240"/>
      <c r="F36" s="240"/>
      <c r="G36" s="240"/>
      <c r="H36" s="240"/>
      <c r="I36" s="241"/>
    </row>
    <row r="37" spans="1:9" ht="15.95" customHeight="1">
      <c r="A37" s="230"/>
      <c r="B37" s="231" t="s">
        <v>150</v>
      </c>
      <c r="C37" s="238"/>
      <c r="D37" s="238"/>
      <c r="E37" s="240"/>
      <c r="F37" s="240"/>
      <c r="G37" s="240"/>
      <c r="H37" s="240"/>
      <c r="I37" s="230"/>
    </row>
    <row r="38" spans="1:9" ht="15.95" customHeight="1">
      <c r="A38" s="230" t="s">
        <v>151</v>
      </c>
      <c r="B38" s="237" t="s">
        <v>152</v>
      </c>
      <c r="C38" s="238"/>
      <c r="D38" s="238"/>
      <c r="E38" s="238"/>
      <c r="F38" s="238"/>
      <c r="G38" s="238"/>
      <c r="H38" s="238"/>
      <c r="I38" s="230"/>
    </row>
    <row r="39" spans="1:9" ht="15.95" customHeight="1">
      <c r="A39" s="230"/>
      <c r="B39" s="231" t="s">
        <v>149</v>
      </c>
      <c r="C39" s="238"/>
      <c r="D39" s="238"/>
      <c r="E39" s="238"/>
      <c r="F39" s="238"/>
      <c r="G39" s="238"/>
      <c r="H39" s="238"/>
      <c r="I39" s="230"/>
    </row>
    <row r="40" spans="1:9" ht="21" customHeight="1">
      <c r="A40" s="230"/>
      <c r="B40" s="231" t="s">
        <v>150</v>
      </c>
      <c r="C40" s="233"/>
      <c r="D40" s="233"/>
      <c r="E40" s="238"/>
      <c r="F40" s="238"/>
      <c r="G40" s="238"/>
      <c r="H40" s="238"/>
      <c r="I40" s="241"/>
    </row>
    <row r="41" spans="1:9" ht="15.95" customHeight="1">
      <c r="A41" s="230">
        <v>4</v>
      </c>
      <c r="B41" s="237" t="s">
        <v>155</v>
      </c>
      <c r="C41" s="238"/>
      <c r="D41" s="238"/>
      <c r="E41" s="238"/>
      <c r="F41" s="238"/>
      <c r="G41" s="238"/>
      <c r="H41" s="238"/>
      <c r="I41" s="241"/>
    </row>
    <row r="42" spans="1:9" ht="15.95" customHeight="1">
      <c r="A42" s="230"/>
      <c r="B42" s="231" t="s">
        <v>149</v>
      </c>
      <c r="C42" s="238"/>
      <c r="D42" s="238"/>
      <c r="E42" s="238"/>
      <c r="F42" s="238"/>
      <c r="G42" s="238"/>
      <c r="H42" s="238"/>
      <c r="I42" s="241"/>
    </row>
    <row r="43" spans="1:9" ht="15.95" customHeight="1">
      <c r="A43" s="230"/>
      <c r="B43" s="231" t="s">
        <v>150</v>
      </c>
      <c r="C43" s="238"/>
      <c r="D43" s="238"/>
      <c r="E43" s="238"/>
      <c r="F43" s="238"/>
      <c r="G43" s="238"/>
      <c r="H43" s="238"/>
      <c r="I43" s="241"/>
    </row>
    <row r="44" spans="1:9" ht="21" customHeight="1">
      <c r="A44" s="242" t="s">
        <v>58</v>
      </c>
      <c r="B44" s="243" t="s">
        <v>156</v>
      </c>
      <c r="C44" s="244"/>
      <c r="D44" s="244"/>
      <c r="E44" s="244"/>
      <c r="F44" s="244"/>
      <c r="G44" s="244"/>
      <c r="H44" s="244"/>
      <c r="I44" s="245"/>
    </row>
    <row r="45" spans="1:9" ht="18" customHeight="1">
      <c r="A45" s="246"/>
      <c r="B45" s="247" t="s">
        <v>157</v>
      </c>
      <c r="C45" s="244"/>
      <c r="D45" s="244"/>
      <c r="E45" s="244"/>
      <c r="F45" s="244"/>
      <c r="G45" s="244"/>
      <c r="H45" s="244"/>
      <c r="I45" s="245"/>
    </row>
    <row r="46" spans="1:9" ht="18" customHeight="1">
      <c r="A46" s="248"/>
      <c r="B46" s="249"/>
      <c r="C46" s="250"/>
      <c r="D46" s="250"/>
      <c r="E46" s="250"/>
      <c r="F46" s="250"/>
      <c r="G46" s="250"/>
      <c r="H46" s="250"/>
      <c r="I46" s="251"/>
    </row>
    <row r="47" spans="1:9">
      <c r="B47" s="252"/>
      <c r="C47" s="252"/>
      <c r="D47" s="252"/>
      <c r="E47" s="253"/>
      <c r="F47" s="253"/>
      <c r="G47" s="253"/>
      <c r="H47" s="253"/>
    </row>
    <row r="48" spans="1:9" s="106" customFormat="1" ht="18.75">
      <c r="A48" s="129"/>
      <c r="C48" s="129"/>
      <c r="D48" s="129"/>
      <c r="E48" s="129"/>
      <c r="F48" s="652" t="s">
        <v>18</v>
      </c>
      <c r="G48" s="652"/>
      <c r="H48" s="652"/>
      <c r="I48" s="652"/>
    </row>
    <row r="49" spans="1:9" s="106" customFormat="1" ht="18.75">
      <c r="A49" s="677" t="s">
        <v>98</v>
      </c>
      <c r="B49" s="677"/>
      <c r="C49" s="677"/>
      <c r="D49" s="105"/>
      <c r="E49" s="105"/>
      <c r="F49" s="677" t="s">
        <v>136</v>
      </c>
      <c r="G49" s="677"/>
      <c r="H49" s="677"/>
      <c r="I49" s="677"/>
    </row>
    <row r="50" spans="1:9" s="106" customFormat="1" ht="18.75">
      <c r="A50" s="663" t="s">
        <v>99</v>
      </c>
      <c r="B50" s="663"/>
      <c r="C50" s="663"/>
      <c r="D50" s="107"/>
      <c r="E50" s="107"/>
      <c r="F50" s="663" t="s">
        <v>19</v>
      </c>
      <c r="G50" s="663"/>
      <c r="H50" s="663"/>
      <c r="I50" s="663"/>
    </row>
    <row r="51" spans="1:9">
      <c r="B51" s="252"/>
      <c r="C51" s="252"/>
      <c r="D51" s="252"/>
      <c r="E51" s="253"/>
      <c r="F51" s="253"/>
      <c r="G51" s="253"/>
      <c r="H51" s="253"/>
    </row>
    <row r="52" spans="1:9">
      <c r="B52" s="252"/>
      <c r="C52" s="252"/>
      <c r="D52" s="252"/>
      <c r="E52" s="253"/>
      <c r="F52" s="253"/>
      <c r="G52" s="253"/>
      <c r="H52" s="253"/>
    </row>
    <row r="53" spans="1:9">
      <c r="B53" s="252"/>
      <c r="C53" s="252"/>
      <c r="D53" s="252"/>
      <c r="E53" s="253"/>
      <c r="F53" s="253"/>
      <c r="G53" s="253"/>
      <c r="H53" s="253"/>
    </row>
    <row r="54" spans="1:9">
      <c r="B54" s="252"/>
      <c r="C54" s="252"/>
      <c r="D54" s="252"/>
      <c r="E54" s="253"/>
      <c r="F54" s="253"/>
      <c r="G54" s="253"/>
      <c r="H54" s="253"/>
    </row>
    <row r="55" spans="1:9">
      <c r="B55" s="252"/>
      <c r="C55" s="252"/>
      <c r="D55" s="252"/>
      <c r="E55" s="253"/>
      <c r="F55" s="253"/>
      <c r="G55" s="253"/>
      <c r="H55" s="253"/>
    </row>
    <row r="56" spans="1:9">
      <c r="B56" s="252"/>
      <c r="C56" s="252"/>
      <c r="D56" s="252"/>
      <c r="E56" s="253"/>
      <c r="F56" s="253"/>
      <c r="G56" s="253"/>
      <c r="H56" s="253"/>
    </row>
    <row r="57" spans="1:9">
      <c r="B57" s="252"/>
      <c r="C57" s="252"/>
      <c r="D57" s="252"/>
      <c r="E57" s="253"/>
      <c r="F57" s="253"/>
      <c r="G57" s="253"/>
      <c r="H57" s="253"/>
    </row>
    <row r="58" spans="1:9">
      <c r="B58" s="253"/>
      <c r="C58" s="253"/>
      <c r="D58" s="253"/>
      <c r="E58" s="253"/>
      <c r="F58" s="253"/>
      <c r="G58" s="253"/>
      <c r="H58" s="253"/>
    </row>
    <row r="59" spans="1:9">
      <c r="B59" s="253"/>
      <c r="C59" s="253"/>
      <c r="D59" s="253"/>
      <c r="E59" s="253"/>
      <c r="F59" s="253"/>
      <c r="G59" s="253"/>
      <c r="H59" s="253"/>
    </row>
    <row r="60" spans="1:9">
      <c r="B60" s="253"/>
      <c r="C60" s="253"/>
      <c r="D60" s="253"/>
      <c r="E60" s="253"/>
      <c r="F60" s="253"/>
      <c r="G60" s="253"/>
      <c r="H60" s="253"/>
    </row>
    <row r="61" spans="1:9">
      <c r="B61" s="253"/>
      <c r="C61" s="253"/>
      <c r="D61" s="253"/>
      <c r="E61" s="253"/>
      <c r="F61" s="253"/>
      <c r="G61" s="253"/>
      <c r="H61" s="253"/>
    </row>
    <row r="62" spans="1:9">
      <c r="B62" s="253"/>
      <c r="C62" s="253"/>
      <c r="D62" s="253"/>
      <c r="E62" s="253"/>
      <c r="F62" s="253"/>
      <c r="G62" s="253"/>
      <c r="H62" s="253"/>
    </row>
  </sheetData>
  <mergeCells count="11">
    <mergeCell ref="A7:A9"/>
    <mergeCell ref="A3:I3"/>
    <mergeCell ref="A4:I4"/>
    <mergeCell ref="C7:D7"/>
    <mergeCell ref="E7:F7"/>
    <mergeCell ref="G7:H7"/>
    <mergeCell ref="F48:I48"/>
    <mergeCell ref="A49:C49"/>
    <mergeCell ref="F49:I49"/>
    <mergeCell ref="A50:C50"/>
    <mergeCell ref="F50:I50"/>
  </mergeCells>
  <phoneticPr fontId="0" type="noConversion"/>
  <printOptions gridLines="1" gridLinesSet="0"/>
  <pageMargins left="0.75" right="0.75" top="1" bottom="1" header="0.5" footer="0.5"/>
  <pageSetup paperSize="9" orientation="portrait" verticalDpi="0" r:id="rId1"/>
  <headerFooter alignWithMargins="0">
    <oddHeader>&amp;A</oddHeader>
    <oddFoote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6"/>
  <sheetViews>
    <sheetView showFormulas="1" workbookViewId="0">
      <selection activeCell="C1" sqref="C1"/>
    </sheetView>
  </sheetViews>
  <sheetFormatPr defaultColWidth="7.125" defaultRowHeight="12.75"/>
  <cols>
    <col min="1" max="1" width="23.25" style="2" customWidth="1"/>
    <col min="2" max="2" width="1" style="2" customWidth="1"/>
    <col min="3" max="3" width="25" style="2" customWidth="1"/>
    <col min="4" max="16384" width="7.125" style="2"/>
  </cols>
  <sheetData>
    <row r="1" spans="1:3" ht="15">
      <c r="A1" t="s">
        <v>16</v>
      </c>
    </row>
    <row r="2" spans="1:3" ht="14.25" thickBot="1">
      <c r="A2" s="1" t="s">
        <v>4</v>
      </c>
    </row>
    <row r="3" spans="1:3" ht="13.5" thickBot="1">
      <c r="A3" s="3" t="s">
        <v>5</v>
      </c>
      <c r="C3" s="4" t="s">
        <v>6</v>
      </c>
    </row>
    <row r="4" spans="1:3">
      <c r="A4" s="3">
        <v>3</v>
      </c>
    </row>
    <row r="6" spans="1:3" ht="13.5" thickBot="1"/>
    <row r="7" spans="1:3">
      <c r="A7" s="5" t="s">
        <v>7</v>
      </c>
    </row>
    <row r="8" spans="1:3">
      <c r="A8" s="6" t="s">
        <v>8</v>
      </c>
    </row>
    <row r="9" spans="1:3">
      <c r="A9" s="7" t="s">
        <v>9</v>
      </c>
    </row>
    <row r="10" spans="1:3">
      <c r="A10" s="6" t="s">
        <v>10</v>
      </c>
    </row>
    <row r="11" spans="1:3" ht="13.5" thickBot="1">
      <c r="A11" s="8" t="s">
        <v>11</v>
      </c>
    </row>
    <row r="13" spans="1:3" ht="13.5" thickBot="1"/>
    <row r="14" spans="1:3" ht="13.5" thickBot="1">
      <c r="A14" s="4" t="s">
        <v>12</v>
      </c>
    </row>
    <row r="16" spans="1:3" ht="13.5" thickBot="1"/>
    <row r="17" spans="1:3" ht="13.5" thickBot="1">
      <c r="C17" s="4" t="s">
        <v>13</v>
      </c>
    </row>
    <row r="20" spans="1:3">
      <c r="A20" s="9" t="s">
        <v>14</v>
      </c>
    </row>
    <row r="26" spans="1:3" ht="13.5" thickBot="1">
      <c r="C26" s="10" t="s">
        <v>15</v>
      </c>
    </row>
  </sheetData>
  <sheetProtection password="8863" sheet="1" objects="1"/>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0"/>
  <sheetViews>
    <sheetView workbookViewId="0">
      <selection activeCell="A5" sqref="A5:O5"/>
    </sheetView>
  </sheetViews>
  <sheetFormatPr defaultRowHeight="15"/>
  <cols>
    <col min="1" max="1" width="5.5" customWidth="1"/>
    <col min="3" max="3" width="32.875" customWidth="1"/>
    <col min="4" max="4" width="10.75" customWidth="1"/>
    <col min="5" max="5" width="10.625" customWidth="1"/>
    <col min="6" max="6" width="9" customWidth="1"/>
    <col min="7" max="8" width="9" hidden="1" customWidth="1"/>
    <col min="9" max="9" width="10.875" customWidth="1"/>
    <col min="11" max="11" width="4" customWidth="1"/>
    <col min="12" max="12" width="11.875" customWidth="1"/>
    <col min="13" max="13" width="12.375" customWidth="1"/>
    <col min="14" max="14" width="15.375" customWidth="1"/>
    <col min="15" max="15" width="13.875" customWidth="1"/>
  </cols>
  <sheetData>
    <row r="1" spans="1:15">
      <c r="A1" s="547" t="s">
        <v>214</v>
      </c>
      <c r="B1" s="547"/>
      <c r="C1" s="547"/>
      <c r="D1" s="547"/>
      <c r="E1" s="547"/>
      <c r="F1" s="547"/>
      <c r="G1" s="527"/>
      <c r="H1" s="527"/>
      <c r="I1" s="527"/>
      <c r="J1" s="527"/>
      <c r="K1" s="548" t="s">
        <v>215</v>
      </c>
      <c r="L1" s="548"/>
      <c r="M1" s="548"/>
      <c r="N1" s="548"/>
      <c r="O1" s="548"/>
    </row>
    <row r="2" spans="1:15">
      <c r="A2" s="547" t="s">
        <v>189</v>
      </c>
      <c r="B2" s="547"/>
      <c r="C2" s="547"/>
      <c r="D2" s="547"/>
      <c r="E2" s="547"/>
      <c r="F2" s="547"/>
      <c r="G2" s="527"/>
      <c r="H2" s="527"/>
      <c r="I2" s="527"/>
      <c r="J2" s="527"/>
      <c r="K2" s="548"/>
      <c r="L2" s="548"/>
      <c r="M2" s="548"/>
      <c r="N2" s="548"/>
      <c r="O2" s="548"/>
    </row>
    <row r="3" spans="1:15">
      <c r="A3" s="547" t="s">
        <v>190</v>
      </c>
      <c r="B3" s="547"/>
      <c r="C3" s="547"/>
      <c r="D3" s="547"/>
      <c r="E3" s="547"/>
      <c r="F3" s="547"/>
      <c r="G3" s="527"/>
      <c r="H3" s="527"/>
      <c r="I3" s="527"/>
      <c r="J3" s="527"/>
      <c r="K3" s="548"/>
      <c r="L3" s="548"/>
      <c r="M3" s="548"/>
      <c r="N3" s="548"/>
      <c r="O3" s="548"/>
    </row>
    <row r="4" spans="1:15">
      <c r="A4" s="565" t="s">
        <v>216</v>
      </c>
      <c r="B4" s="565"/>
      <c r="C4" s="565"/>
      <c r="D4" s="565"/>
      <c r="E4" s="565"/>
      <c r="F4" s="565"/>
      <c r="G4" s="565"/>
      <c r="H4" s="565"/>
      <c r="I4" s="565"/>
      <c r="J4" s="565"/>
      <c r="K4" s="565"/>
      <c r="L4" s="565"/>
      <c r="M4" s="565"/>
      <c r="N4" s="565"/>
      <c r="O4" s="565"/>
    </row>
    <row r="5" spans="1:15">
      <c r="A5" s="565" t="s">
        <v>217</v>
      </c>
      <c r="B5" s="565"/>
      <c r="C5" s="565"/>
      <c r="D5" s="565"/>
      <c r="E5" s="565"/>
      <c r="F5" s="565"/>
      <c r="G5" s="565"/>
      <c r="H5" s="565"/>
      <c r="I5" s="565"/>
      <c r="J5" s="565"/>
      <c r="K5" s="565"/>
      <c r="L5" s="565"/>
      <c r="M5" s="565"/>
      <c r="N5" s="565"/>
      <c r="O5" s="565"/>
    </row>
    <row r="6" spans="1:15" ht="18.75">
      <c r="A6" s="546" t="s">
        <v>218</v>
      </c>
      <c r="B6" s="546"/>
      <c r="C6" s="546"/>
      <c r="D6" s="546"/>
      <c r="E6" s="546"/>
      <c r="F6" s="546"/>
      <c r="G6" s="546"/>
      <c r="H6" s="546"/>
      <c r="I6" s="546"/>
      <c r="J6" s="546"/>
      <c r="K6" s="546"/>
      <c r="L6" s="546"/>
      <c r="M6" s="546"/>
      <c r="N6" s="546"/>
      <c r="O6" s="546"/>
    </row>
    <row r="7" spans="1:15" ht="15.75">
      <c r="A7" s="562" t="s">
        <v>196</v>
      </c>
      <c r="B7" s="562"/>
      <c r="C7" s="562"/>
      <c r="D7" s="562"/>
      <c r="E7" s="562"/>
      <c r="F7" s="562"/>
      <c r="G7" s="562"/>
      <c r="H7" s="562"/>
      <c r="I7" s="562"/>
      <c r="J7" s="562"/>
      <c r="K7" s="562"/>
      <c r="L7" s="562"/>
      <c r="M7" s="562"/>
      <c r="N7" s="562"/>
      <c r="O7" s="562"/>
    </row>
    <row r="8" spans="1:15">
      <c r="A8" s="563" t="s">
        <v>20</v>
      </c>
      <c r="B8" s="551" t="s">
        <v>219</v>
      </c>
      <c r="C8" s="551"/>
      <c r="D8" s="551" t="s">
        <v>220</v>
      </c>
      <c r="E8" s="551" t="s">
        <v>198</v>
      </c>
      <c r="F8" s="551" t="s">
        <v>221</v>
      </c>
      <c r="G8" s="551"/>
      <c r="H8" s="551"/>
      <c r="I8" s="551"/>
      <c r="J8" s="551"/>
      <c r="K8" s="551"/>
      <c r="L8" s="551"/>
      <c r="M8" s="551" t="s">
        <v>222</v>
      </c>
      <c r="N8" s="551" t="s">
        <v>223</v>
      </c>
      <c r="O8" s="551"/>
    </row>
    <row r="9" spans="1:15" ht="10.5" customHeight="1">
      <c r="A9" s="563"/>
      <c r="B9" s="551"/>
      <c r="C9" s="551"/>
      <c r="D9" s="551"/>
      <c r="E9" s="551"/>
      <c r="F9" s="551"/>
      <c r="G9" s="551"/>
      <c r="H9" s="551"/>
      <c r="I9" s="551"/>
      <c r="J9" s="551"/>
      <c r="K9" s="551"/>
      <c r="L9" s="551"/>
      <c r="M9" s="551"/>
      <c r="N9" s="551"/>
      <c r="O9" s="551"/>
    </row>
    <row r="10" spans="1:15" ht="4.5" hidden="1" customHeight="1" thickBot="1">
      <c r="A10" s="563"/>
      <c r="B10" s="551"/>
      <c r="C10" s="551"/>
      <c r="D10" s="551"/>
      <c r="E10" s="551"/>
      <c r="F10" s="551"/>
      <c r="G10" s="551"/>
      <c r="H10" s="551"/>
      <c r="I10" s="551"/>
      <c r="J10" s="551"/>
      <c r="K10" s="551"/>
      <c r="L10" s="551"/>
      <c r="M10" s="551"/>
      <c r="N10" s="551"/>
      <c r="O10" s="551"/>
    </row>
    <row r="11" spans="1:15" hidden="1">
      <c r="A11" s="563"/>
      <c r="B11" s="551"/>
      <c r="C11" s="551"/>
      <c r="D11" s="551"/>
      <c r="E11" s="551"/>
      <c r="F11" s="551"/>
      <c r="G11" s="551"/>
      <c r="H11" s="551"/>
      <c r="I11" s="551"/>
      <c r="J11" s="551"/>
      <c r="K11" s="551"/>
      <c r="L11" s="551"/>
      <c r="M11" s="551"/>
      <c r="N11" s="551"/>
      <c r="O11" s="551"/>
    </row>
    <row r="12" spans="1:15" ht="41.25">
      <c r="A12" s="563"/>
      <c r="B12" s="551"/>
      <c r="C12" s="551"/>
      <c r="D12" s="551"/>
      <c r="E12" s="551"/>
      <c r="F12" s="551" t="s">
        <v>224</v>
      </c>
      <c r="G12" s="551"/>
      <c r="H12" s="551"/>
      <c r="I12" s="49" t="s">
        <v>225</v>
      </c>
      <c r="J12" s="551" t="s">
        <v>226</v>
      </c>
      <c r="K12" s="551"/>
      <c r="L12" s="49" t="s">
        <v>227</v>
      </c>
      <c r="M12" s="551"/>
      <c r="N12" s="49" t="s">
        <v>228</v>
      </c>
      <c r="O12" s="49" t="s">
        <v>229</v>
      </c>
    </row>
    <row r="13" spans="1:15">
      <c r="A13" s="69">
        <v>1</v>
      </c>
      <c r="B13" s="564">
        <v>2</v>
      </c>
      <c r="C13" s="564"/>
      <c r="D13" s="69">
        <v>3</v>
      </c>
      <c r="E13" s="69">
        <v>4</v>
      </c>
      <c r="F13" s="564" t="s">
        <v>230</v>
      </c>
      <c r="G13" s="564"/>
      <c r="H13" s="564"/>
      <c r="I13" s="69">
        <v>6</v>
      </c>
      <c r="J13" s="564">
        <v>7</v>
      </c>
      <c r="K13" s="564"/>
      <c r="L13" s="69">
        <v>8</v>
      </c>
      <c r="M13" s="69">
        <v>9</v>
      </c>
      <c r="N13" s="69" t="s">
        <v>231</v>
      </c>
      <c r="O13" s="69">
        <v>11</v>
      </c>
    </row>
    <row r="14" spans="1:15" ht="27.95" customHeight="1">
      <c r="A14" s="70">
        <v>1</v>
      </c>
      <c r="B14" s="560" t="s">
        <v>232</v>
      </c>
      <c r="C14" s="560"/>
      <c r="D14" s="71"/>
      <c r="E14" s="61"/>
      <c r="F14" s="544"/>
      <c r="G14" s="544"/>
      <c r="H14" s="544"/>
      <c r="I14" s="72"/>
      <c r="J14" s="561"/>
      <c r="K14" s="561"/>
      <c r="L14" s="72"/>
      <c r="M14" s="61"/>
      <c r="N14" s="72"/>
      <c r="O14" s="72"/>
    </row>
    <row r="15" spans="1:15" ht="27.95" customHeight="1">
      <c r="A15" s="62" t="s">
        <v>147</v>
      </c>
      <c r="B15" s="559" t="s">
        <v>203</v>
      </c>
      <c r="C15" s="559"/>
      <c r="D15" s="63"/>
      <c r="E15" s="63"/>
      <c r="F15" s="537"/>
      <c r="G15" s="537"/>
      <c r="H15" s="537"/>
      <c r="I15" s="64"/>
      <c r="J15" s="540"/>
      <c r="K15" s="540"/>
      <c r="L15" s="64"/>
      <c r="M15" s="63"/>
      <c r="N15" s="64"/>
      <c r="O15" s="64"/>
    </row>
    <row r="16" spans="1:15" ht="27.95" customHeight="1">
      <c r="A16" s="62" t="s">
        <v>151</v>
      </c>
      <c r="B16" s="559" t="s">
        <v>204</v>
      </c>
      <c r="C16" s="559"/>
      <c r="D16" s="63"/>
      <c r="E16" s="63"/>
      <c r="F16" s="537"/>
      <c r="G16" s="537"/>
      <c r="H16" s="537"/>
      <c r="I16" s="64"/>
      <c r="J16" s="540"/>
      <c r="K16" s="540"/>
      <c r="L16" s="64"/>
      <c r="M16" s="63"/>
      <c r="N16" s="64"/>
      <c r="O16" s="64"/>
    </row>
    <row r="17" spans="1:15" ht="21.75" customHeight="1">
      <c r="A17" s="65" t="s">
        <v>77</v>
      </c>
      <c r="B17" s="534" t="s">
        <v>108</v>
      </c>
      <c r="C17" s="534"/>
      <c r="D17" s="63"/>
      <c r="E17" s="63"/>
      <c r="F17" s="537"/>
      <c r="G17" s="537"/>
      <c r="H17" s="537"/>
      <c r="I17" s="73"/>
      <c r="J17" s="556"/>
      <c r="K17" s="556"/>
      <c r="L17" s="73"/>
      <c r="M17" s="63"/>
      <c r="N17" s="73"/>
      <c r="O17" s="73"/>
    </row>
    <row r="18" spans="1:15" ht="33.75" customHeight="1">
      <c r="A18" s="65">
        <v>2</v>
      </c>
      <c r="B18" s="554" t="s">
        <v>233</v>
      </c>
      <c r="C18" s="555"/>
      <c r="D18" s="63"/>
      <c r="E18" s="63"/>
      <c r="F18" s="537"/>
      <c r="G18" s="537"/>
      <c r="H18" s="537"/>
      <c r="I18" s="73"/>
      <c r="J18" s="556"/>
      <c r="K18" s="556"/>
      <c r="L18" s="73"/>
      <c r="M18" s="63"/>
      <c r="N18" s="73"/>
      <c r="O18" s="73"/>
    </row>
    <row r="19" spans="1:15" ht="27.95" customHeight="1">
      <c r="A19" s="75">
        <v>3</v>
      </c>
      <c r="B19" s="557" t="s">
        <v>234</v>
      </c>
      <c r="C19" s="557"/>
      <c r="D19" s="74"/>
      <c r="E19" s="74"/>
      <c r="F19" s="558"/>
      <c r="G19" s="558"/>
      <c r="H19" s="558"/>
      <c r="I19" s="73"/>
      <c r="J19" s="556"/>
      <c r="K19" s="556"/>
      <c r="L19" s="73"/>
      <c r="M19" s="74"/>
      <c r="N19" s="73"/>
      <c r="O19" s="73"/>
    </row>
    <row r="20" spans="1:15" ht="27.95" customHeight="1">
      <c r="A20" s="62">
        <v>1</v>
      </c>
      <c r="B20" s="559" t="s">
        <v>235</v>
      </c>
      <c r="C20" s="559"/>
      <c r="D20" s="74"/>
      <c r="E20" s="74"/>
      <c r="F20" s="558"/>
      <c r="G20" s="558"/>
      <c r="H20" s="558"/>
      <c r="I20" s="73"/>
      <c r="J20" s="556"/>
      <c r="K20" s="556"/>
      <c r="L20" s="73"/>
      <c r="M20" s="74"/>
      <c r="N20" s="73"/>
      <c r="O20" s="73"/>
    </row>
    <row r="21" spans="1:15" ht="27.95" customHeight="1">
      <c r="A21" s="66">
        <v>2</v>
      </c>
      <c r="B21" s="552" t="s">
        <v>236</v>
      </c>
      <c r="C21" s="552"/>
      <c r="D21" s="67"/>
      <c r="E21" s="67"/>
      <c r="F21" s="530"/>
      <c r="G21" s="530"/>
      <c r="H21" s="530"/>
      <c r="I21" s="68"/>
      <c r="J21" s="531"/>
      <c r="K21" s="531"/>
      <c r="L21" s="68"/>
      <c r="M21" s="67"/>
      <c r="N21" s="68"/>
      <c r="O21" s="68"/>
    </row>
    <row r="22" spans="1:15">
      <c r="A22" s="533" t="s">
        <v>237</v>
      </c>
      <c r="B22" s="533"/>
      <c r="C22" s="533"/>
      <c r="D22" s="533"/>
      <c r="E22" s="533"/>
      <c r="F22" s="533"/>
      <c r="G22" s="533"/>
      <c r="H22" s="533"/>
      <c r="I22" s="533"/>
      <c r="J22" s="533"/>
      <c r="K22" s="533"/>
      <c r="L22" s="533"/>
      <c r="M22" s="553"/>
      <c r="N22" s="553"/>
      <c r="O22" s="553"/>
    </row>
    <row r="23" spans="1:15">
      <c r="A23" s="526" t="s">
        <v>238</v>
      </c>
      <c r="B23" s="526"/>
      <c r="C23" s="526"/>
      <c r="D23" s="526"/>
      <c r="E23" s="526"/>
      <c r="F23" s="526"/>
      <c r="G23" s="526"/>
      <c r="H23" s="526"/>
      <c r="I23" s="526"/>
      <c r="J23" s="526"/>
      <c r="K23" s="526"/>
      <c r="L23" s="526"/>
      <c r="M23" s="526"/>
      <c r="N23" s="526"/>
      <c r="O23" s="526"/>
    </row>
    <row r="24" spans="1:15">
      <c r="A24" s="526" t="s">
        <v>239</v>
      </c>
      <c r="B24" s="526"/>
      <c r="C24" s="526"/>
      <c r="D24" s="526"/>
      <c r="E24" s="526"/>
      <c r="F24" s="526"/>
      <c r="G24" s="526"/>
      <c r="H24" s="526"/>
      <c r="I24" s="526"/>
      <c r="J24" s="526"/>
      <c r="K24" s="526"/>
      <c r="L24" s="526"/>
      <c r="M24" s="526"/>
      <c r="N24" s="526"/>
      <c r="O24" s="526"/>
    </row>
    <row r="25" spans="1:15">
      <c r="A25" s="526" t="s">
        <v>240</v>
      </c>
      <c r="B25" s="526"/>
      <c r="C25" s="526"/>
      <c r="D25" s="526"/>
      <c r="E25" s="526"/>
      <c r="F25" s="526"/>
      <c r="G25" s="526"/>
      <c r="H25" s="526"/>
      <c r="I25" s="526"/>
      <c r="J25" s="526"/>
      <c r="K25" s="526"/>
      <c r="L25" s="526"/>
      <c r="M25" s="526"/>
      <c r="N25" s="526"/>
      <c r="O25" s="526"/>
    </row>
    <row r="26" spans="1:15">
      <c r="A26" s="526" t="s">
        <v>247</v>
      </c>
      <c r="B26" s="526"/>
      <c r="C26" s="526"/>
      <c r="D26" s="526"/>
      <c r="E26" s="526"/>
      <c r="F26" s="526"/>
      <c r="G26" s="526"/>
      <c r="H26" s="526"/>
      <c r="I26" s="526"/>
      <c r="J26" s="526"/>
      <c r="K26" s="526"/>
      <c r="L26" s="526"/>
      <c r="M26" s="526"/>
      <c r="N26" s="526"/>
      <c r="O26" s="526"/>
    </row>
    <row r="27" spans="1:15">
      <c r="A27" s="526" t="s">
        <v>241</v>
      </c>
      <c r="B27" s="526"/>
      <c r="C27" s="526"/>
      <c r="D27" s="526"/>
      <c r="E27" s="526"/>
      <c r="F27" s="526"/>
      <c r="G27" s="526"/>
      <c r="H27" s="526"/>
      <c r="I27" s="526"/>
      <c r="J27" s="526"/>
      <c r="K27" s="526"/>
      <c r="L27" s="526"/>
      <c r="M27" s="526"/>
      <c r="N27" s="526"/>
      <c r="O27" s="526"/>
    </row>
    <row r="28" spans="1:15" ht="15.75">
      <c r="A28" s="55"/>
      <c r="B28" s="56"/>
      <c r="C28" s="527"/>
      <c r="D28" s="527"/>
      <c r="E28" s="527"/>
      <c r="F28" s="527"/>
      <c r="G28" s="54"/>
      <c r="H28" s="524" t="s">
        <v>242</v>
      </c>
      <c r="I28" s="524"/>
      <c r="J28" s="524"/>
      <c r="K28" s="524"/>
      <c r="L28" s="524"/>
      <c r="M28" s="524"/>
      <c r="N28" s="524"/>
      <c r="O28" s="524"/>
    </row>
    <row r="29" spans="1:15" ht="15.75">
      <c r="A29" s="549" t="s">
        <v>243</v>
      </c>
      <c r="B29" s="549"/>
      <c r="C29" s="549"/>
      <c r="D29" s="549"/>
      <c r="E29" s="549"/>
      <c r="F29" s="549"/>
      <c r="G29" s="549"/>
      <c r="H29" s="528" t="s">
        <v>182</v>
      </c>
      <c r="I29" s="528"/>
      <c r="J29" s="528"/>
      <c r="K29" s="528"/>
      <c r="L29" s="528"/>
      <c r="M29" s="528"/>
      <c r="N29" s="528"/>
      <c r="O29" s="528"/>
    </row>
    <row r="30" spans="1:15" ht="15.75">
      <c r="A30" s="550" t="s">
        <v>244</v>
      </c>
      <c r="B30" s="550"/>
      <c r="C30" s="550"/>
      <c r="D30" s="550"/>
      <c r="E30" s="550"/>
      <c r="F30" s="550"/>
      <c r="G30" s="550"/>
      <c r="H30" s="524" t="s">
        <v>19</v>
      </c>
      <c r="I30" s="524"/>
      <c r="J30" s="524"/>
      <c r="K30" s="524"/>
      <c r="L30" s="524"/>
      <c r="M30" s="524"/>
      <c r="N30" s="524"/>
      <c r="O30" s="524"/>
    </row>
  </sheetData>
  <mergeCells count="59">
    <mergeCell ref="A1:F1"/>
    <mergeCell ref="A2:F2"/>
    <mergeCell ref="A3:F3"/>
    <mergeCell ref="G1:G3"/>
    <mergeCell ref="D8:D12"/>
    <mergeCell ref="E8:E12"/>
    <mergeCell ref="F8:L11"/>
    <mergeCell ref="H1:J3"/>
    <mergeCell ref="K1:O3"/>
    <mergeCell ref="M8:M12"/>
    <mergeCell ref="N8:O11"/>
    <mergeCell ref="F12:H12"/>
    <mergeCell ref="J12:K12"/>
    <mergeCell ref="A4:O4"/>
    <mergeCell ref="A5:O5"/>
    <mergeCell ref="A6:O6"/>
    <mergeCell ref="A7:O7"/>
    <mergeCell ref="A8:A12"/>
    <mergeCell ref="B13:C13"/>
    <mergeCell ref="F13:H13"/>
    <mergeCell ref="J13:K13"/>
    <mergeCell ref="B14:C14"/>
    <mergeCell ref="F14:H14"/>
    <mergeCell ref="J14:K14"/>
    <mergeCell ref="B15:C15"/>
    <mergeCell ref="F15:H15"/>
    <mergeCell ref="J15:K15"/>
    <mergeCell ref="B16:C16"/>
    <mergeCell ref="F16:H16"/>
    <mergeCell ref="J16:K16"/>
    <mergeCell ref="B17:C17"/>
    <mergeCell ref="F17:H17"/>
    <mergeCell ref="J17:K17"/>
    <mergeCell ref="B18:C18"/>
    <mergeCell ref="F18:H18"/>
    <mergeCell ref="J18:K18"/>
    <mergeCell ref="A23:O23"/>
    <mergeCell ref="B19:C19"/>
    <mergeCell ref="F19:H19"/>
    <mergeCell ref="J19:K19"/>
    <mergeCell ref="B20:C20"/>
    <mergeCell ref="F20:H20"/>
    <mergeCell ref="J20:K20"/>
    <mergeCell ref="A29:G29"/>
    <mergeCell ref="H29:O29"/>
    <mergeCell ref="A30:G30"/>
    <mergeCell ref="H30:O30"/>
    <mergeCell ref="B8:C12"/>
    <mergeCell ref="A24:O24"/>
    <mergeCell ref="A25:O25"/>
    <mergeCell ref="A26:O26"/>
    <mergeCell ref="A27:O27"/>
    <mergeCell ref="C28:F28"/>
    <mergeCell ref="H28:O28"/>
    <mergeCell ref="B21:C21"/>
    <mergeCell ref="F21:H21"/>
    <mergeCell ref="J21:K21"/>
    <mergeCell ref="A22:L22"/>
    <mergeCell ref="M22:O22"/>
  </mergeCells>
  <phoneticPr fontId="0" type="noConversion"/>
  <pageMargins left="0.74803149606299213" right="0.74803149606299213" top="0.98425196850393704" bottom="0.98425196850393704" header="0.51181102362204722" footer="0.51181102362204722"/>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7030A0"/>
  </sheetPr>
  <dimension ref="A1:P26"/>
  <sheetViews>
    <sheetView showZeros="0" workbookViewId="0">
      <selection activeCell="B32" sqref="B32"/>
    </sheetView>
  </sheetViews>
  <sheetFormatPr defaultColWidth="9" defaultRowHeight="15.75"/>
  <cols>
    <col min="1" max="1" width="2.375" style="86" customWidth="1"/>
    <col min="2" max="2" width="39.125" style="86" customWidth="1"/>
    <col min="3" max="3" width="12.375" style="86" customWidth="1"/>
    <col min="4" max="4" width="10.5" style="86" customWidth="1"/>
    <col min="5" max="5" width="12" style="86" customWidth="1"/>
    <col min="6" max="6" width="3.125" style="86" customWidth="1"/>
    <col min="7" max="7" width="29.125" style="86" customWidth="1"/>
    <col min="8" max="8" width="11.5" style="86" customWidth="1"/>
    <col min="9" max="10" width="11.625" style="86" customWidth="1"/>
    <col min="11" max="11" width="10.625" style="86" customWidth="1"/>
    <col min="12" max="12" width="9" style="86"/>
    <col min="13" max="13" width="11.125" style="86" bestFit="1" customWidth="1"/>
    <col min="14" max="16384" width="9" style="86"/>
  </cols>
  <sheetData>
    <row r="1" spans="1:15" ht="36.75" customHeight="1">
      <c r="A1" s="566" t="s">
        <v>393</v>
      </c>
      <c r="B1" s="567"/>
      <c r="I1" s="568" t="s">
        <v>215</v>
      </c>
      <c r="J1" s="568"/>
    </row>
    <row r="2" spans="1:15" ht="10.5" customHeight="1">
      <c r="A2" s="101" t="s">
        <v>0</v>
      </c>
      <c r="J2" s="144"/>
    </row>
    <row r="3" spans="1:15" ht="21.75" customHeight="1">
      <c r="A3" s="574" t="s">
        <v>392</v>
      </c>
      <c r="B3" s="574"/>
      <c r="C3" s="574"/>
      <c r="D3" s="574"/>
      <c r="E3" s="574"/>
      <c r="F3" s="574"/>
      <c r="G3" s="574"/>
      <c r="H3" s="574"/>
      <c r="I3" s="574"/>
      <c r="J3" s="574"/>
    </row>
    <row r="4" spans="1:15" ht="16.5" customHeight="1">
      <c r="A4" s="569" t="s">
        <v>1046</v>
      </c>
      <c r="B4" s="569"/>
      <c r="C4" s="569"/>
      <c r="D4" s="569"/>
      <c r="E4" s="569"/>
      <c r="F4" s="569"/>
      <c r="G4" s="569"/>
      <c r="H4" s="569"/>
      <c r="I4" s="569"/>
      <c r="J4" s="569"/>
      <c r="K4" s="86">
        <v>1</v>
      </c>
    </row>
    <row r="5" spans="1:15" ht="16.5" hidden="1" customHeight="1">
      <c r="A5" s="569" t="s">
        <v>401</v>
      </c>
      <c r="B5" s="569"/>
      <c r="C5" s="569"/>
      <c r="D5" s="569"/>
      <c r="E5" s="569"/>
      <c r="F5" s="569"/>
      <c r="G5" s="569"/>
      <c r="H5" s="569"/>
      <c r="I5" s="569"/>
      <c r="J5" s="569"/>
      <c r="K5" s="86">
        <v>2</v>
      </c>
    </row>
    <row r="6" spans="1:15" ht="14.25" customHeight="1">
      <c r="B6" s="96"/>
      <c r="C6" s="96"/>
      <c r="D6" s="96"/>
      <c r="E6" s="96"/>
      <c r="F6" s="96"/>
      <c r="G6" s="96"/>
      <c r="H6" s="96"/>
      <c r="I6" s="569" t="s">
        <v>394</v>
      </c>
      <c r="J6" s="569"/>
    </row>
    <row r="7" spans="1:15" ht="48.75" customHeight="1">
      <c r="A7" s="572" t="s">
        <v>266</v>
      </c>
      <c r="B7" s="573"/>
      <c r="C7" s="357" t="s">
        <v>364</v>
      </c>
      <c r="D7" s="357" t="s">
        <v>396</v>
      </c>
      <c r="E7" s="357" t="s">
        <v>365</v>
      </c>
      <c r="F7" s="572" t="s">
        <v>267</v>
      </c>
      <c r="G7" s="573"/>
      <c r="H7" s="357" t="s">
        <v>364</v>
      </c>
      <c r="I7" s="357" t="s">
        <v>397</v>
      </c>
      <c r="J7" s="357" t="s">
        <v>366</v>
      </c>
      <c r="K7" s="98"/>
    </row>
    <row r="8" spans="1:15" s="266" customFormat="1">
      <c r="A8" s="570">
        <v>1</v>
      </c>
      <c r="B8" s="571"/>
      <c r="C8" s="277">
        <v>2</v>
      </c>
      <c r="D8" s="278">
        <v>4</v>
      </c>
      <c r="E8" s="278">
        <v>5</v>
      </c>
      <c r="F8" s="575">
        <v>6</v>
      </c>
      <c r="G8" s="576"/>
      <c r="H8" s="277">
        <v>7</v>
      </c>
      <c r="I8" s="277">
        <v>8</v>
      </c>
      <c r="J8" s="277">
        <v>9</v>
      </c>
      <c r="K8" s="273"/>
    </row>
    <row r="9" spans="1:15" s="309" customFormat="1" ht="23.25" hidden="1" customHeight="1">
      <c r="A9" s="572" t="s">
        <v>369</v>
      </c>
      <c r="B9" s="573"/>
      <c r="C9" s="352">
        <f>C10</f>
        <v>344959327</v>
      </c>
      <c r="D9" s="352">
        <f t="shared" ref="D9:E9" si="0">D10</f>
        <v>0</v>
      </c>
      <c r="E9" s="352">
        <f t="shared" si="0"/>
        <v>344959327</v>
      </c>
      <c r="F9" s="572" t="s">
        <v>368</v>
      </c>
      <c r="G9" s="573"/>
      <c r="H9" s="352">
        <f>H10</f>
        <v>344959327</v>
      </c>
      <c r="I9" s="353">
        <f>I10+I20</f>
        <v>0</v>
      </c>
      <c r="J9" s="352">
        <f>J10</f>
        <v>344959327</v>
      </c>
      <c r="K9" s="331">
        <f>+H9-H14</f>
        <v>344959327</v>
      </c>
      <c r="L9" s="335">
        <f>+I9-I14</f>
        <v>0</v>
      </c>
      <c r="N9" s="335"/>
      <c r="O9" s="335"/>
    </row>
    <row r="10" spans="1:15" s="326" customFormat="1" ht="21" customHeight="1">
      <c r="A10" s="327" t="s">
        <v>1</v>
      </c>
      <c r="B10" s="378" t="s">
        <v>367</v>
      </c>
      <c r="C10" s="297">
        <f>SUM(C11:C17)+C20</f>
        <v>344959327</v>
      </c>
      <c r="D10" s="297">
        <f t="shared" ref="D10:E10" si="1">SUM(D11:D17)+D20</f>
        <v>0</v>
      </c>
      <c r="E10" s="297">
        <f t="shared" si="1"/>
        <v>344959327</v>
      </c>
      <c r="F10" s="383" t="s">
        <v>1</v>
      </c>
      <c r="G10" s="377" t="s">
        <v>274</v>
      </c>
      <c r="H10" s="297">
        <f>I10+J10</f>
        <v>344959327</v>
      </c>
      <c r="I10" s="297">
        <f>SUM(I11:I18)</f>
        <v>0</v>
      </c>
      <c r="J10" s="297">
        <f>SUM(J11:J18)</f>
        <v>344959327</v>
      </c>
      <c r="K10" s="384"/>
      <c r="L10" s="344"/>
    </row>
    <row r="11" spans="1:15" s="325" customFormat="1" ht="23.25" customHeight="1">
      <c r="A11" s="388">
        <v>1</v>
      </c>
      <c r="B11" s="389" t="s">
        <v>269</v>
      </c>
      <c r="C11" s="299">
        <f>D11+E11</f>
        <v>954559</v>
      </c>
      <c r="D11" s="299"/>
      <c r="E11" s="299">
        <f>775220+172389+6950</f>
        <v>954559</v>
      </c>
      <c r="F11" s="358">
        <v>1</v>
      </c>
      <c r="G11" s="359" t="s">
        <v>259</v>
      </c>
      <c r="H11" s="311">
        <f t="shared" ref="H11:H16" si="2">I11+J11</f>
        <v>12540452</v>
      </c>
      <c r="I11" s="311"/>
      <c r="J11" s="311">
        <f>'61'!G10</f>
        <v>12540452</v>
      </c>
      <c r="K11" s="331"/>
      <c r="L11" s="331"/>
      <c r="M11" s="360"/>
    </row>
    <row r="12" spans="1:15" s="325" customFormat="1" ht="23.25" customHeight="1">
      <c r="A12" s="328">
        <v>2</v>
      </c>
      <c r="B12" s="356" t="s">
        <v>270</v>
      </c>
      <c r="C12" s="302">
        <f t="shared" ref="C12:C17" si="3">D12+E12</f>
        <v>2661128</v>
      </c>
      <c r="D12" s="302"/>
      <c r="E12" s="302">
        <f>3615687-E11</f>
        <v>2661128</v>
      </c>
      <c r="F12" s="330">
        <v>2</v>
      </c>
      <c r="G12" s="351" t="s">
        <v>345</v>
      </c>
      <c r="H12" s="302">
        <f t="shared" si="2"/>
        <v>0</v>
      </c>
      <c r="I12" s="302"/>
      <c r="J12" s="302"/>
      <c r="K12" s="331"/>
      <c r="M12" s="331"/>
    </row>
    <row r="13" spans="1:15" s="325" customFormat="1" ht="23.25" customHeight="1">
      <c r="A13" s="328">
        <v>3</v>
      </c>
      <c r="B13" s="356" t="s">
        <v>271</v>
      </c>
      <c r="C13" s="302">
        <f t="shared" si="3"/>
        <v>0</v>
      </c>
      <c r="D13" s="302"/>
      <c r="E13" s="302"/>
      <c r="F13" s="330">
        <v>3</v>
      </c>
      <c r="G13" s="351" t="s">
        <v>260</v>
      </c>
      <c r="H13" s="302">
        <f t="shared" si="2"/>
        <v>247604518</v>
      </c>
      <c r="I13" s="302"/>
      <c r="J13" s="302">
        <f>'61'!G15</f>
        <v>247604518</v>
      </c>
      <c r="K13" s="331"/>
      <c r="L13" s="331"/>
      <c r="M13" s="331"/>
      <c r="N13" s="331"/>
      <c r="O13" s="331"/>
    </row>
    <row r="14" spans="1:15" s="325" customFormat="1" ht="23.25" customHeight="1">
      <c r="A14" s="328">
        <v>4</v>
      </c>
      <c r="B14" s="356" t="s">
        <v>372</v>
      </c>
      <c r="C14" s="302">
        <f t="shared" si="3"/>
        <v>0</v>
      </c>
      <c r="D14" s="302">
        <f>'60'!H41</f>
        <v>0</v>
      </c>
      <c r="E14" s="302">
        <f>'60'!I41</f>
        <v>0</v>
      </c>
      <c r="F14" s="330">
        <v>4</v>
      </c>
      <c r="G14" s="351" t="s">
        <v>275</v>
      </c>
      <c r="H14" s="302">
        <f t="shared" si="2"/>
        <v>0</v>
      </c>
      <c r="I14" s="302"/>
      <c r="J14" s="302"/>
      <c r="K14" s="331"/>
      <c r="L14" s="331"/>
      <c r="N14" s="331"/>
    </row>
    <row r="15" spans="1:15" s="325" customFormat="1" ht="23.25" customHeight="1">
      <c r="A15" s="328">
        <v>5</v>
      </c>
      <c r="B15" s="356" t="s">
        <v>272</v>
      </c>
      <c r="C15" s="302">
        <f t="shared" si="3"/>
        <v>10275599</v>
      </c>
      <c r="D15" s="302">
        <f>'60'!H40</f>
        <v>0</v>
      </c>
      <c r="E15" s="302">
        <f>'60'!I40</f>
        <v>10275599</v>
      </c>
      <c r="F15" s="330">
        <v>5</v>
      </c>
      <c r="G15" s="351" t="s">
        <v>276</v>
      </c>
      <c r="H15" s="302">
        <f t="shared" si="2"/>
        <v>83613357</v>
      </c>
      <c r="I15" s="302"/>
      <c r="J15" s="302">
        <f>'61'!G28</f>
        <v>83613357</v>
      </c>
      <c r="K15" s="331"/>
      <c r="L15" s="360"/>
      <c r="M15" s="331"/>
    </row>
    <row r="16" spans="1:15" s="325" customFormat="1" ht="23.25" customHeight="1">
      <c r="A16" s="328">
        <v>6</v>
      </c>
      <c r="B16" s="356" t="s">
        <v>273</v>
      </c>
      <c r="C16" s="302">
        <f t="shared" si="3"/>
        <v>0</v>
      </c>
      <c r="D16" s="302"/>
      <c r="E16" s="302"/>
      <c r="F16" s="330">
        <v>6</v>
      </c>
      <c r="G16" s="356" t="s">
        <v>344</v>
      </c>
      <c r="H16" s="302">
        <f t="shared" si="2"/>
        <v>1201000</v>
      </c>
      <c r="I16" s="302">
        <f>'61'!F29</f>
        <v>0</v>
      </c>
      <c r="J16" s="302">
        <f>'61'!G30</f>
        <v>1201000</v>
      </c>
      <c r="K16" s="331"/>
      <c r="L16" s="331"/>
      <c r="O16" s="331"/>
    </row>
    <row r="17" spans="1:16" s="325" customFormat="1" ht="47.25" customHeight="1">
      <c r="A17" s="328">
        <v>7</v>
      </c>
      <c r="B17" s="356" t="s">
        <v>67</v>
      </c>
      <c r="C17" s="302">
        <f t="shared" si="3"/>
        <v>331068041</v>
      </c>
      <c r="D17" s="302">
        <f>D18+D19</f>
        <v>0</v>
      </c>
      <c r="E17" s="302">
        <f>E18+E19</f>
        <v>331068041</v>
      </c>
      <c r="F17" s="330">
        <v>7</v>
      </c>
      <c r="G17" s="396" t="s">
        <v>398</v>
      </c>
      <c r="H17" s="361"/>
      <c r="I17" s="362"/>
      <c r="J17" s="350"/>
      <c r="K17" s="331"/>
      <c r="L17" s="360"/>
      <c r="M17" s="331"/>
      <c r="P17" s="331"/>
    </row>
    <row r="18" spans="1:16" s="366" customFormat="1" ht="21" customHeight="1">
      <c r="A18" s="363"/>
      <c r="B18" s="364" t="s">
        <v>376</v>
      </c>
      <c r="C18" s="365">
        <f>D18+E18</f>
        <v>251336761</v>
      </c>
      <c r="D18" s="365">
        <f>'60'!H37</f>
        <v>0</v>
      </c>
      <c r="E18" s="365">
        <f>'60'!I37</f>
        <v>251336761</v>
      </c>
      <c r="F18" s="330"/>
      <c r="G18" s="351"/>
      <c r="H18" s="302">
        <f>I18</f>
        <v>0</v>
      </c>
      <c r="I18" s="302"/>
      <c r="J18" s="302"/>
      <c r="L18" s="367"/>
    </row>
    <row r="19" spans="1:16" s="366" customFormat="1" ht="18.75" customHeight="1">
      <c r="A19" s="363"/>
      <c r="B19" s="364" t="s">
        <v>377</v>
      </c>
      <c r="C19" s="365">
        <f>D19+E19</f>
        <v>79731280</v>
      </c>
      <c r="D19" s="368">
        <f>'60'!H38</f>
        <v>0</v>
      </c>
      <c r="E19" s="368">
        <f>'60'!I38</f>
        <v>79731280</v>
      </c>
      <c r="F19" s="329"/>
      <c r="G19" s="364"/>
      <c r="H19" s="369"/>
      <c r="I19" s="369"/>
      <c r="J19" s="369"/>
      <c r="K19" s="367"/>
      <c r="M19" s="367"/>
      <c r="P19" s="370"/>
    </row>
    <row r="20" spans="1:16" s="366" customFormat="1" ht="22.5" customHeight="1">
      <c r="A20" s="390">
        <v>8</v>
      </c>
      <c r="B20" s="391" t="s">
        <v>72</v>
      </c>
      <c r="C20" s="304">
        <f>D20</f>
        <v>0</v>
      </c>
      <c r="D20" s="343">
        <f>'60'!H39</f>
        <v>0</v>
      </c>
      <c r="E20" s="392"/>
      <c r="F20" s="371"/>
      <c r="G20" s="372"/>
      <c r="H20" s="373"/>
      <c r="I20" s="373"/>
      <c r="J20" s="374"/>
      <c r="K20" s="367"/>
      <c r="L20" s="367"/>
      <c r="M20" s="367"/>
    </row>
    <row r="21" spans="1:16" s="466" customFormat="1" ht="21" customHeight="1">
      <c r="A21" s="457" t="s">
        <v>17</v>
      </c>
      <c r="B21" s="458" t="s">
        <v>277</v>
      </c>
      <c r="C21" s="459">
        <f>C9-H9</f>
        <v>0</v>
      </c>
      <c r="D21" s="459">
        <f>D9-I9</f>
        <v>0</v>
      </c>
      <c r="E21" s="460">
        <f>E9-J9</f>
        <v>0</v>
      </c>
      <c r="F21" s="461"/>
      <c r="G21" s="462"/>
      <c r="H21" s="463"/>
      <c r="I21" s="464"/>
      <c r="J21" s="464"/>
      <c r="K21" s="465"/>
      <c r="L21" s="465"/>
      <c r="M21" s="465"/>
    </row>
    <row r="22" spans="1:16" s="98" customFormat="1" ht="15.75" customHeight="1">
      <c r="A22" s="97"/>
      <c r="B22" s="99"/>
      <c r="F22" s="97"/>
      <c r="K22" s="262"/>
      <c r="L22" s="102"/>
    </row>
    <row r="23" spans="1:16">
      <c r="A23" s="100"/>
      <c r="B23" s="93"/>
      <c r="C23" s="339"/>
      <c r="D23" s="100"/>
      <c r="E23" s="100"/>
      <c r="F23" s="100"/>
      <c r="G23" s="100"/>
      <c r="H23" s="100"/>
      <c r="I23" s="100"/>
      <c r="K23" s="284"/>
    </row>
    <row r="24" spans="1:16">
      <c r="B24" s="93"/>
      <c r="C24" s="93"/>
      <c r="D24" s="87"/>
      <c r="F24" s="100"/>
      <c r="G24" s="100"/>
      <c r="H24" s="100"/>
      <c r="I24" s="100"/>
    </row>
    <row r="25" spans="1:16" ht="13.5" customHeight="1">
      <c r="B25" s="100"/>
      <c r="C25" s="100"/>
    </row>
    <row r="26" spans="1:16" ht="10.5" customHeight="1">
      <c r="B26" s="100"/>
      <c r="C26" s="100"/>
    </row>
  </sheetData>
  <autoFilter ref="K1:K26" xr:uid="{C5599D77-F48D-400D-B779-B4F7A84EF657}">
    <filterColumn colId="0">
      <filters blank="1">
        <filter val="1"/>
      </filters>
    </filterColumn>
  </autoFilter>
  <mergeCells count="12">
    <mergeCell ref="A1:B1"/>
    <mergeCell ref="I1:J1"/>
    <mergeCell ref="I6:J6"/>
    <mergeCell ref="A8:B8"/>
    <mergeCell ref="A9:B9"/>
    <mergeCell ref="F9:G9"/>
    <mergeCell ref="A5:J5"/>
    <mergeCell ref="A3:J3"/>
    <mergeCell ref="A4:J4"/>
    <mergeCell ref="F8:G8"/>
    <mergeCell ref="A7:B7"/>
    <mergeCell ref="F7:G7"/>
  </mergeCells>
  <phoneticPr fontId="0" type="noConversion"/>
  <pageMargins left="0.51181102362204722" right="0.23622047244094491" top="0.35433070866141736" bottom="0.3346456692913386" header="0.31496062992125984" footer="0.39370078740157483"/>
  <pageSetup paperSize="9" scale="9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tabColor rgb="FF7030A0"/>
  </sheetPr>
  <dimension ref="A1:M46"/>
  <sheetViews>
    <sheetView showZeros="0" zoomScale="110" zoomScaleNormal="110" workbookViewId="0">
      <pane ySplit="7" topLeftCell="A32" activePane="bottomLeft" state="frozen"/>
      <selection activeCell="B1" sqref="B1"/>
      <selection pane="bottomLeft" activeCell="A45" sqref="A45:K45"/>
    </sheetView>
  </sheetViews>
  <sheetFormatPr defaultColWidth="9" defaultRowHeight="15.75"/>
  <cols>
    <col min="1" max="1" width="4.25" style="76" customWidth="1"/>
    <col min="2" max="2" width="44.875" style="76" customWidth="1"/>
    <col min="3" max="3" width="11.625" style="81" customWidth="1"/>
    <col min="4" max="4" width="11.5" style="81" customWidth="1"/>
    <col min="5" max="5" width="14.5" style="81" customWidth="1"/>
    <col min="6" max="6" width="9.5" style="81" customWidth="1"/>
    <col min="7" max="7" width="10.125" style="81" bestFit="1" customWidth="1"/>
    <col min="8" max="8" width="8" style="81" customWidth="1"/>
    <col min="9" max="9" width="11.375" style="81" bestFit="1" customWidth="1"/>
    <col min="10" max="10" width="7.875" style="81" customWidth="1"/>
    <col min="11" max="11" width="8.5" style="81" customWidth="1"/>
    <col min="12" max="12" width="9" style="76"/>
    <col min="13" max="13" width="13.25" style="279" bestFit="1" customWidth="1"/>
    <col min="14" max="16384" width="9" style="76"/>
  </cols>
  <sheetData>
    <row r="1" spans="1:13" ht="34.5" customHeight="1">
      <c r="A1" s="588" t="s">
        <v>399</v>
      </c>
      <c r="B1" s="589"/>
      <c r="H1" s="82"/>
      <c r="J1" s="585" t="s">
        <v>159</v>
      </c>
      <c r="K1" s="585"/>
    </row>
    <row r="2" spans="1:13" ht="21.75" customHeight="1">
      <c r="A2" s="591" t="s">
        <v>400</v>
      </c>
      <c r="B2" s="591"/>
      <c r="C2" s="591"/>
      <c r="D2" s="591"/>
      <c r="E2" s="591"/>
      <c r="F2" s="591"/>
      <c r="G2" s="591"/>
      <c r="H2" s="591"/>
      <c r="I2" s="591"/>
      <c r="J2" s="591"/>
      <c r="K2" s="591"/>
    </row>
    <row r="3" spans="1:13" ht="20.25" customHeight="1">
      <c r="A3" s="590" t="s">
        <v>1047</v>
      </c>
      <c r="B3" s="590"/>
      <c r="C3" s="590"/>
      <c r="D3" s="590"/>
      <c r="E3" s="590"/>
      <c r="F3" s="590"/>
      <c r="G3" s="590"/>
      <c r="H3" s="590"/>
      <c r="I3" s="590"/>
      <c r="J3" s="590"/>
      <c r="K3" s="590"/>
      <c r="L3" s="76">
        <v>1</v>
      </c>
    </row>
    <row r="4" spans="1:13" ht="20.25" hidden="1" customHeight="1">
      <c r="A4" s="590" t="s">
        <v>401</v>
      </c>
      <c r="B4" s="590"/>
      <c r="C4" s="590"/>
      <c r="D4" s="590"/>
      <c r="E4" s="590"/>
      <c r="F4" s="590"/>
      <c r="G4" s="590"/>
      <c r="H4" s="590"/>
      <c r="I4" s="590"/>
      <c r="J4" s="590"/>
      <c r="K4" s="590"/>
      <c r="L4" s="76">
        <v>2</v>
      </c>
    </row>
    <row r="5" spans="1:13" ht="16.5" customHeight="1">
      <c r="C5" s="83"/>
      <c r="D5" s="83"/>
      <c r="E5" s="84"/>
      <c r="I5" s="592" t="s">
        <v>394</v>
      </c>
      <c r="J5" s="592"/>
      <c r="K5" s="592"/>
    </row>
    <row r="6" spans="1:13" s="291" customFormat="1">
      <c r="A6" s="586" t="s">
        <v>20</v>
      </c>
      <c r="B6" s="586" t="s">
        <v>357</v>
      </c>
      <c r="C6" s="578" t="s">
        <v>252</v>
      </c>
      <c r="D6" s="579"/>
      <c r="E6" s="582" t="s">
        <v>355</v>
      </c>
      <c r="F6" s="399" t="s">
        <v>253</v>
      </c>
      <c r="G6" s="399"/>
      <c r="H6" s="399"/>
      <c r="I6" s="400"/>
      <c r="J6" s="580" t="s">
        <v>254</v>
      </c>
      <c r="K6" s="580"/>
      <c r="M6" s="292"/>
    </row>
    <row r="7" spans="1:13" s="291" customFormat="1" ht="42" customHeight="1">
      <c r="A7" s="587"/>
      <c r="B7" s="587"/>
      <c r="C7" s="401" t="s">
        <v>349</v>
      </c>
      <c r="D7" s="402" t="s">
        <v>356</v>
      </c>
      <c r="E7" s="583"/>
      <c r="F7" s="403" t="s">
        <v>350</v>
      </c>
      <c r="G7" s="403" t="s">
        <v>351</v>
      </c>
      <c r="H7" s="403" t="s">
        <v>352</v>
      </c>
      <c r="I7" s="403" t="s">
        <v>353</v>
      </c>
      <c r="J7" s="403" t="s">
        <v>354</v>
      </c>
      <c r="K7" s="404" t="s">
        <v>356</v>
      </c>
      <c r="M7" s="292"/>
    </row>
    <row r="8" spans="1:13" s="80" customFormat="1" ht="14.25" customHeight="1">
      <c r="A8" s="439" t="s">
        <v>1</v>
      </c>
      <c r="B8" s="439" t="s">
        <v>2</v>
      </c>
      <c r="C8" s="438" t="s">
        <v>22</v>
      </c>
      <c r="D8" s="438" t="s">
        <v>23</v>
      </c>
      <c r="E8" s="438" t="s">
        <v>24</v>
      </c>
      <c r="F8" s="440" t="s">
        <v>25</v>
      </c>
      <c r="G8" s="440" t="s">
        <v>26</v>
      </c>
      <c r="H8" s="440" t="s">
        <v>27</v>
      </c>
      <c r="I8" s="440" t="s">
        <v>28</v>
      </c>
      <c r="J8" s="440" t="s">
        <v>29</v>
      </c>
      <c r="K8" s="440" t="s">
        <v>30</v>
      </c>
      <c r="M8" s="281"/>
    </row>
    <row r="9" spans="1:13" s="79" customFormat="1" ht="21" customHeight="1">
      <c r="A9" s="405"/>
      <c r="B9" s="406" t="s">
        <v>31</v>
      </c>
      <c r="C9" s="407">
        <f>C10+C35+C40+C41</f>
        <v>331810122</v>
      </c>
      <c r="D9" s="407">
        <f>D10+D35+D40+D41</f>
        <v>342085720</v>
      </c>
      <c r="E9" s="407">
        <f>F9+G9+H9+I9</f>
        <v>386830075</v>
      </c>
      <c r="F9" s="407">
        <f>F10+F35+F40+F41</f>
        <v>10894285</v>
      </c>
      <c r="G9" s="407">
        <f>G10+G35+G40+G41</f>
        <v>30976463</v>
      </c>
      <c r="H9" s="407">
        <f>H10+H35+H40+H41</f>
        <v>0</v>
      </c>
      <c r="I9" s="407">
        <f>I10+I35+I40+I41</f>
        <v>344959327</v>
      </c>
      <c r="J9" s="407">
        <f>E9/C9*100</f>
        <v>116.58175846727184</v>
      </c>
      <c r="K9" s="407">
        <f t="shared" ref="K9:K14" si="0">E9/D9*100</f>
        <v>113.07986635630391</v>
      </c>
      <c r="L9" s="332"/>
      <c r="M9" s="280"/>
    </row>
    <row r="10" spans="1:13" s="291" customFormat="1" ht="21" customHeight="1">
      <c r="A10" s="406" t="s">
        <v>1</v>
      </c>
      <c r="B10" s="405" t="s">
        <v>32</v>
      </c>
      <c r="C10" s="407">
        <f t="shared" ref="C10:I10" si="1">C11+C30+C31+C32</f>
        <v>4544000</v>
      </c>
      <c r="D10" s="407">
        <f t="shared" si="1"/>
        <v>4544000</v>
      </c>
      <c r="E10" s="407">
        <f t="shared" si="1"/>
        <v>44285435</v>
      </c>
      <c r="F10" s="407">
        <f t="shared" si="1"/>
        <v>10894285</v>
      </c>
      <c r="G10" s="407">
        <f t="shared" si="1"/>
        <v>29775463</v>
      </c>
      <c r="H10" s="407">
        <f t="shared" si="1"/>
        <v>0</v>
      </c>
      <c r="I10" s="407">
        <f t="shared" si="1"/>
        <v>3615687</v>
      </c>
      <c r="J10" s="407">
        <f t="shared" ref="J10:J14" si="2">E10/C10*100</f>
        <v>974.59143926056345</v>
      </c>
      <c r="K10" s="407">
        <f t="shared" si="0"/>
        <v>974.59143926056345</v>
      </c>
      <c r="L10" s="293"/>
      <c r="M10" s="292"/>
    </row>
    <row r="11" spans="1:13" s="291" customFormat="1" ht="21" customHeight="1">
      <c r="A11" s="406" t="s">
        <v>64</v>
      </c>
      <c r="B11" s="405" t="s">
        <v>327</v>
      </c>
      <c r="C11" s="407">
        <f t="shared" ref="C11:I11" si="3">C12+C13+C14+C20+C21+C22+C23+C27+C24+C25+C26+C28</f>
        <v>4544000</v>
      </c>
      <c r="D11" s="407">
        <f t="shared" si="3"/>
        <v>4544000</v>
      </c>
      <c r="E11" s="407">
        <f t="shared" si="3"/>
        <v>44278485</v>
      </c>
      <c r="F11" s="407">
        <f t="shared" si="3"/>
        <v>10894285</v>
      </c>
      <c r="G11" s="407">
        <f t="shared" si="3"/>
        <v>29775463</v>
      </c>
      <c r="H11" s="407">
        <f t="shared" si="3"/>
        <v>0</v>
      </c>
      <c r="I11" s="407">
        <f t="shared" si="3"/>
        <v>3608737</v>
      </c>
      <c r="J11" s="407">
        <f t="shared" si="2"/>
        <v>974.43849031690138</v>
      </c>
      <c r="K11" s="407">
        <f t="shared" si="0"/>
        <v>974.43849031690138</v>
      </c>
      <c r="L11" s="293"/>
      <c r="M11" s="292"/>
    </row>
    <row r="12" spans="1:13" s="291" customFormat="1" ht="17.25" customHeight="1">
      <c r="A12" s="408" t="s">
        <v>33</v>
      </c>
      <c r="B12" s="409" t="s">
        <v>373</v>
      </c>
      <c r="C12" s="410"/>
      <c r="D12" s="410"/>
      <c r="E12" s="410">
        <f>+F12+G12</f>
        <v>5332847</v>
      </c>
      <c r="F12" s="410">
        <v>208430</v>
      </c>
      <c r="G12" s="410">
        <v>5124417</v>
      </c>
      <c r="H12" s="410"/>
      <c r="I12" s="410"/>
      <c r="J12" s="410"/>
      <c r="K12" s="407"/>
      <c r="L12" s="293"/>
      <c r="M12" s="292"/>
    </row>
    <row r="13" spans="1:13" s="291" customFormat="1" ht="17.25" customHeight="1">
      <c r="A13" s="408" t="s">
        <v>38</v>
      </c>
      <c r="B13" s="409" t="s">
        <v>374</v>
      </c>
      <c r="C13" s="410"/>
      <c r="D13" s="410"/>
      <c r="E13" s="410">
        <f>+F13+G13</f>
        <v>400515</v>
      </c>
      <c r="F13" s="410">
        <v>164211</v>
      </c>
      <c r="G13" s="410">
        <v>236304</v>
      </c>
      <c r="H13" s="410"/>
      <c r="I13" s="410"/>
      <c r="J13" s="410"/>
      <c r="K13" s="407"/>
      <c r="L13" s="293"/>
      <c r="M13" s="292"/>
    </row>
    <row r="14" spans="1:13" s="291" customFormat="1" ht="18.75" customHeight="1">
      <c r="A14" s="408" t="s">
        <v>39</v>
      </c>
      <c r="B14" s="409" t="s">
        <v>41</v>
      </c>
      <c r="C14" s="410">
        <f>SUM(C15:C19)</f>
        <v>2605000</v>
      </c>
      <c r="D14" s="410">
        <f t="shared" ref="D14:I14" si="4">SUM(D15:D19)</f>
        <v>2605000</v>
      </c>
      <c r="E14" s="410">
        <f t="shared" si="4"/>
        <v>20112033</v>
      </c>
      <c r="F14" s="410">
        <f t="shared" si="4"/>
        <v>8245616</v>
      </c>
      <c r="G14" s="410">
        <f t="shared" si="4"/>
        <v>9958161</v>
      </c>
      <c r="H14" s="410">
        <f t="shared" si="4"/>
        <v>0</v>
      </c>
      <c r="I14" s="410">
        <f t="shared" si="4"/>
        <v>1908256</v>
      </c>
      <c r="J14" s="410">
        <f t="shared" si="2"/>
        <v>772.05500959692893</v>
      </c>
      <c r="K14" s="407">
        <f t="shared" si="0"/>
        <v>772.05500959692893</v>
      </c>
      <c r="L14" s="293"/>
      <c r="M14" s="292"/>
    </row>
    <row r="15" spans="1:13" s="347" customFormat="1" ht="18.75" customHeight="1">
      <c r="A15" s="448"/>
      <c r="B15" s="411" t="s">
        <v>34</v>
      </c>
      <c r="C15" s="348">
        <v>2605000</v>
      </c>
      <c r="D15" s="348">
        <f>C15</f>
        <v>2605000</v>
      </c>
      <c r="E15" s="449">
        <f>F15+G15+H15+I15</f>
        <v>19527819</v>
      </c>
      <c r="F15" s="449">
        <v>8006405</v>
      </c>
      <c r="G15" s="449">
        <v>9635100</v>
      </c>
      <c r="H15" s="449"/>
      <c r="I15" s="449">
        <v>1886314</v>
      </c>
      <c r="J15" s="449">
        <f>E15/C15*100</f>
        <v>749.62836852207295</v>
      </c>
      <c r="K15" s="450">
        <f>E15/D15*100</f>
        <v>749.62836852207295</v>
      </c>
      <c r="L15" s="345"/>
      <c r="M15" s="346"/>
    </row>
    <row r="16" spans="1:13" s="347" customFormat="1" ht="18.75" customHeight="1">
      <c r="A16" s="451"/>
      <c r="B16" s="412" t="s">
        <v>35</v>
      </c>
      <c r="C16" s="349"/>
      <c r="D16" s="349">
        <f t="shared" ref="D16:D18" si="5">C16</f>
        <v>0</v>
      </c>
      <c r="E16" s="452">
        <f t="shared" ref="E16:E30" si="6">F16+G16+H16+I16</f>
        <v>547561</v>
      </c>
      <c r="F16" s="452">
        <v>224500</v>
      </c>
      <c r="G16" s="452">
        <v>323061</v>
      </c>
      <c r="H16" s="452"/>
      <c r="I16" s="452"/>
      <c r="J16" s="452"/>
      <c r="K16" s="453"/>
      <c r="M16" s="346"/>
    </row>
    <row r="17" spans="1:13" s="347" customFormat="1" ht="18.75" customHeight="1">
      <c r="A17" s="454"/>
      <c r="B17" s="412" t="s">
        <v>37</v>
      </c>
      <c r="C17" s="349"/>
      <c r="D17" s="349">
        <f t="shared" si="5"/>
        <v>0</v>
      </c>
      <c r="E17" s="452">
        <f>F17+G17+H17+I17</f>
        <v>0</v>
      </c>
      <c r="F17" s="452"/>
      <c r="G17" s="452"/>
      <c r="H17" s="452"/>
      <c r="I17" s="452"/>
      <c r="J17" s="452"/>
      <c r="K17" s="453"/>
      <c r="M17" s="346"/>
    </row>
    <row r="18" spans="1:13" s="347" customFormat="1" ht="18.75" customHeight="1">
      <c r="A18" s="454"/>
      <c r="B18" s="412" t="s">
        <v>36</v>
      </c>
      <c r="C18" s="349"/>
      <c r="D18" s="349">
        <f t="shared" si="5"/>
        <v>0</v>
      </c>
      <c r="E18" s="452">
        <f>F18+G18+H18+I18</f>
        <v>36653</v>
      </c>
      <c r="F18" s="452">
        <v>14711</v>
      </c>
      <c r="G18" s="452"/>
      <c r="H18" s="452"/>
      <c r="I18" s="452">
        <v>21942</v>
      </c>
      <c r="J18" s="452"/>
      <c r="K18" s="453"/>
      <c r="M18" s="346"/>
    </row>
    <row r="19" spans="1:13" s="347" customFormat="1" ht="18.75" customHeight="1">
      <c r="A19" s="455"/>
      <c r="B19" s="456" t="s">
        <v>375</v>
      </c>
      <c r="C19" s="446"/>
      <c r="D19" s="413"/>
      <c r="E19" s="446"/>
      <c r="F19" s="446"/>
      <c r="G19" s="446"/>
      <c r="H19" s="446"/>
      <c r="I19" s="446"/>
      <c r="J19" s="446"/>
      <c r="K19" s="447"/>
      <c r="M19" s="346"/>
    </row>
    <row r="20" spans="1:13" s="291" customFormat="1" ht="18.75" customHeight="1">
      <c r="A20" s="408" t="s">
        <v>40</v>
      </c>
      <c r="B20" s="409" t="s">
        <v>48</v>
      </c>
      <c r="C20" s="414"/>
      <c r="D20" s="415">
        <f>C20</f>
        <v>0</v>
      </c>
      <c r="E20" s="410">
        <f>F20+G20+H20+I20</f>
        <v>4664785</v>
      </c>
      <c r="F20" s="410">
        <v>1912561</v>
      </c>
      <c r="G20" s="410">
        <v>2752224</v>
      </c>
      <c r="H20" s="410"/>
      <c r="I20" s="410"/>
      <c r="J20" s="410"/>
      <c r="K20" s="407"/>
      <c r="M20" s="292"/>
    </row>
    <row r="21" spans="1:13" s="291" customFormat="1" ht="18.75" customHeight="1">
      <c r="A21" s="408" t="s">
        <v>42</v>
      </c>
      <c r="B21" s="409" t="s">
        <v>50</v>
      </c>
      <c r="C21" s="414"/>
      <c r="D21" s="415">
        <v>0</v>
      </c>
      <c r="E21" s="410">
        <f>F21+G21+H21+I21</f>
        <v>0</v>
      </c>
      <c r="F21" s="410"/>
      <c r="G21" s="410"/>
      <c r="H21" s="410"/>
      <c r="I21" s="410"/>
      <c r="J21" s="410"/>
      <c r="K21" s="407"/>
      <c r="M21" s="292"/>
    </row>
    <row r="22" spans="1:13" s="291" customFormat="1" ht="18.75" customHeight="1">
      <c r="A22" s="408" t="s">
        <v>44</v>
      </c>
      <c r="B22" s="418" t="s">
        <v>43</v>
      </c>
      <c r="C22" s="414">
        <v>1011000</v>
      </c>
      <c r="D22" s="415">
        <f t="shared" ref="D22:D29" si="7">C22</f>
        <v>1011000</v>
      </c>
      <c r="E22" s="410">
        <f t="shared" si="6"/>
        <v>5700367</v>
      </c>
      <c r="F22" s="410"/>
      <c r="G22" s="414">
        <v>4947494</v>
      </c>
      <c r="H22" s="410"/>
      <c r="I22" s="410">
        <v>752873</v>
      </c>
      <c r="J22" s="410">
        <f t="shared" ref="J22:J28" si="8">E22/C22*100</f>
        <v>563.83452027695353</v>
      </c>
      <c r="K22" s="407">
        <f t="shared" ref="K22:K28" si="9">E22/D22*100</f>
        <v>563.83452027695353</v>
      </c>
      <c r="M22" s="292"/>
    </row>
    <row r="23" spans="1:13" s="291" customFormat="1" ht="18.75" customHeight="1">
      <c r="A23" s="408" t="s">
        <v>45</v>
      </c>
      <c r="B23" s="409" t="s">
        <v>51</v>
      </c>
      <c r="C23" s="414">
        <v>415000</v>
      </c>
      <c r="D23" s="415">
        <f t="shared" si="7"/>
        <v>415000</v>
      </c>
      <c r="E23" s="410">
        <f>F23+G23+H23+I23</f>
        <v>981713</v>
      </c>
      <c r="F23" s="410">
        <v>142089</v>
      </c>
      <c r="G23" s="410">
        <v>64404</v>
      </c>
      <c r="H23" s="410"/>
      <c r="I23" s="410">
        <v>775220</v>
      </c>
      <c r="J23" s="410">
        <f t="shared" si="8"/>
        <v>236.55734939759037</v>
      </c>
      <c r="K23" s="407">
        <f t="shared" si="9"/>
        <v>236.55734939759037</v>
      </c>
      <c r="M23" s="292"/>
    </row>
    <row r="24" spans="1:13" s="291" customFormat="1" ht="18.75" customHeight="1">
      <c r="A24" s="408" t="s">
        <v>47</v>
      </c>
      <c r="B24" s="409" t="s">
        <v>46</v>
      </c>
      <c r="C24" s="414">
        <v>336000</v>
      </c>
      <c r="D24" s="415">
        <f t="shared" si="7"/>
        <v>336000</v>
      </c>
      <c r="E24" s="410">
        <f t="shared" si="6"/>
        <v>256103</v>
      </c>
      <c r="F24" s="410"/>
      <c r="G24" s="410">
        <v>256103</v>
      </c>
      <c r="H24" s="410"/>
      <c r="I24" s="410"/>
      <c r="J24" s="410">
        <f t="shared" si="8"/>
        <v>76.22113095238096</v>
      </c>
      <c r="K24" s="407">
        <f t="shared" si="9"/>
        <v>76.22113095238096</v>
      </c>
      <c r="M24" s="292"/>
    </row>
    <row r="25" spans="1:13" s="291" customFormat="1" ht="18.75" customHeight="1">
      <c r="A25" s="408" t="s">
        <v>49</v>
      </c>
      <c r="B25" s="419" t="s">
        <v>358</v>
      </c>
      <c r="C25" s="414"/>
      <c r="D25" s="415">
        <f t="shared" si="7"/>
        <v>0</v>
      </c>
      <c r="E25" s="410">
        <f t="shared" si="6"/>
        <v>4894240</v>
      </c>
      <c r="F25" s="410"/>
      <c r="G25" s="410">
        <v>4894240</v>
      </c>
      <c r="H25" s="410"/>
      <c r="I25" s="410"/>
      <c r="J25" s="410"/>
      <c r="K25" s="407"/>
      <c r="L25" s="293"/>
      <c r="M25" s="292"/>
    </row>
    <row r="26" spans="1:13" s="291" customFormat="1" ht="18.75" customHeight="1">
      <c r="A26" s="408" t="s">
        <v>343</v>
      </c>
      <c r="B26" s="409" t="s">
        <v>54</v>
      </c>
      <c r="C26" s="414"/>
      <c r="D26" s="415">
        <f t="shared" si="7"/>
        <v>0</v>
      </c>
      <c r="E26" s="410">
        <f t="shared" si="6"/>
        <v>1419292</v>
      </c>
      <c r="F26" s="410"/>
      <c r="G26" s="410">
        <v>1419292</v>
      </c>
      <c r="H26" s="410"/>
      <c r="I26" s="410"/>
      <c r="J26" s="410"/>
      <c r="K26" s="407"/>
      <c r="M26" s="292"/>
    </row>
    <row r="27" spans="1:13" s="291" customFormat="1" ht="18.75" customHeight="1">
      <c r="A27" s="408" t="s">
        <v>52</v>
      </c>
      <c r="B27" s="409" t="s">
        <v>56</v>
      </c>
      <c r="C27" s="414"/>
      <c r="D27" s="415">
        <f t="shared" si="7"/>
        <v>0</v>
      </c>
      <c r="E27" s="410">
        <f>F27+G27+H27+I27</f>
        <v>0</v>
      </c>
      <c r="F27" s="410"/>
      <c r="G27" s="410"/>
      <c r="H27" s="410"/>
      <c r="I27" s="410"/>
      <c r="J27" s="410"/>
      <c r="K27" s="407"/>
      <c r="M27" s="292"/>
    </row>
    <row r="28" spans="1:13" s="291" customFormat="1" ht="18.75" customHeight="1">
      <c r="A28" s="408" t="s">
        <v>53</v>
      </c>
      <c r="B28" s="409" t="s">
        <v>55</v>
      </c>
      <c r="C28" s="415">
        <v>177000</v>
      </c>
      <c r="D28" s="415">
        <f t="shared" si="7"/>
        <v>177000</v>
      </c>
      <c r="E28" s="410">
        <f t="shared" si="6"/>
        <v>516590</v>
      </c>
      <c r="F28" s="410">
        <v>221378</v>
      </c>
      <c r="G28" s="410">
        <v>122824</v>
      </c>
      <c r="H28" s="410"/>
      <c r="I28" s="410">
        <v>172388</v>
      </c>
      <c r="J28" s="410">
        <f t="shared" si="8"/>
        <v>291.85875706214688</v>
      </c>
      <c r="K28" s="407">
        <f t="shared" si="9"/>
        <v>291.85875706214688</v>
      </c>
      <c r="M28" s="292"/>
    </row>
    <row r="29" spans="1:13" s="77" customFormat="1" ht="18.75" customHeight="1">
      <c r="A29" s="420"/>
      <c r="B29" s="421" t="s">
        <v>255</v>
      </c>
      <c r="C29" s="422"/>
      <c r="D29" s="422">
        <f t="shared" si="7"/>
        <v>0</v>
      </c>
      <c r="E29" s="423">
        <f t="shared" si="6"/>
        <v>275911</v>
      </c>
      <c r="F29" s="423">
        <v>221361</v>
      </c>
      <c r="G29" s="423"/>
      <c r="H29" s="423"/>
      <c r="I29" s="423">
        <v>54550</v>
      </c>
      <c r="J29" s="423"/>
      <c r="K29" s="424"/>
      <c r="M29" s="282"/>
    </row>
    <row r="30" spans="1:13" s="79" customFormat="1">
      <c r="A30" s="406" t="s">
        <v>57</v>
      </c>
      <c r="B30" s="425" t="s">
        <v>371</v>
      </c>
      <c r="C30" s="410"/>
      <c r="D30" s="410"/>
      <c r="E30" s="410">
        <f t="shared" si="6"/>
        <v>0</v>
      </c>
      <c r="F30" s="410"/>
      <c r="G30" s="410"/>
      <c r="H30" s="410"/>
      <c r="I30" s="410"/>
      <c r="J30" s="410"/>
      <c r="K30" s="407"/>
      <c r="M30" s="280"/>
    </row>
    <row r="31" spans="1:13" s="79" customFormat="1">
      <c r="A31" s="426" t="s">
        <v>58</v>
      </c>
      <c r="B31" s="405" t="s">
        <v>60</v>
      </c>
      <c r="C31" s="410"/>
      <c r="D31" s="410"/>
      <c r="E31" s="410">
        <f t="shared" ref="E31:E40" si="10">F31+G31+H31+I31</f>
        <v>0</v>
      </c>
      <c r="F31" s="410"/>
      <c r="G31" s="410"/>
      <c r="H31" s="410"/>
      <c r="I31" s="410"/>
      <c r="J31" s="410"/>
      <c r="K31" s="407"/>
      <c r="M31" s="280"/>
    </row>
    <row r="32" spans="1:13" s="79" customFormat="1">
      <c r="A32" s="426" t="s">
        <v>59</v>
      </c>
      <c r="B32" s="427" t="s">
        <v>384</v>
      </c>
      <c r="C32" s="410">
        <f t="shared" ref="C32:I32" si="11">SUM(C33:C34)</f>
        <v>0</v>
      </c>
      <c r="D32" s="410">
        <f t="shared" si="11"/>
        <v>0</v>
      </c>
      <c r="E32" s="410">
        <f t="shared" si="10"/>
        <v>6950</v>
      </c>
      <c r="F32" s="410">
        <f t="shared" si="11"/>
        <v>0</v>
      </c>
      <c r="G32" s="410">
        <f t="shared" si="11"/>
        <v>0</v>
      </c>
      <c r="H32" s="410">
        <f t="shared" si="11"/>
        <v>0</v>
      </c>
      <c r="I32" s="410">
        <f t="shared" si="11"/>
        <v>6950</v>
      </c>
      <c r="J32" s="410"/>
      <c r="K32" s="407"/>
      <c r="M32" s="280"/>
    </row>
    <row r="33" spans="1:13" s="347" customFormat="1" ht="18.75" customHeight="1">
      <c r="A33" s="428">
        <v>1</v>
      </c>
      <c r="B33" s="441" t="s">
        <v>386</v>
      </c>
      <c r="C33" s="442"/>
      <c r="D33" s="442"/>
      <c r="E33" s="442">
        <f t="shared" si="10"/>
        <v>6950</v>
      </c>
      <c r="F33" s="442"/>
      <c r="G33" s="442"/>
      <c r="H33" s="442"/>
      <c r="I33" s="442">
        <v>6950</v>
      </c>
      <c r="J33" s="442"/>
      <c r="K33" s="443"/>
      <c r="M33" s="346"/>
    </row>
    <row r="34" spans="1:13" s="347" customFormat="1" ht="17.25" customHeight="1">
      <c r="A34" s="444">
        <v>2</v>
      </c>
      <c r="B34" s="445" t="s">
        <v>385</v>
      </c>
      <c r="C34" s="446"/>
      <c r="D34" s="446"/>
      <c r="E34" s="446">
        <f>F34+G34+H34+I34</f>
        <v>0</v>
      </c>
      <c r="F34" s="446"/>
      <c r="G34" s="446"/>
      <c r="H34" s="446"/>
      <c r="I34" s="446"/>
      <c r="J34" s="446"/>
      <c r="K34" s="447"/>
      <c r="M34" s="346"/>
    </row>
    <row r="35" spans="1:13" s="79" customFormat="1" ht="18.75" customHeight="1">
      <c r="A35" s="426" t="s">
        <v>2</v>
      </c>
      <c r="B35" s="430" t="s">
        <v>66</v>
      </c>
      <c r="C35" s="416">
        <f>C36+C39</f>
        <v>327266122</v>
      </c>
      <c r="D35" s="416">
        <f t="shared" ref="D35:I35" si="12">D36+D39</f>
        <v>327266122</v>
      </c>
      <c r="E35" s="416">
        <f t="shared" si="12"/>
        <v>332269041</v>
      </c>
      <c r="F35" s="416">
        <f t="shared" si="12"/>
        <v>0</v>
      </c>
      <c r="G35" s="416">
        <f t="shared" si="12"/>
        <v>1201000</v>
      </c>
      <c r="H35" s="416">
        <f t="shared" si="12"/>
        <v>0</v>
      </c>
      <c r="I35" s="416">
        <f t="shared" si="12"/>
        <v>331068041</v>
      </c>
      <c r="J35" s="416">
        <f t="shared" ref="J35:J38" si="13">E35/C35*100</f>
        <v>101.52870054786789</v>
      </c>
      <c r="K35" s="417">
        <f t="shared" ref="K35:K40" si="14">E35/D35*100</f>
        <v>101.52870054786789</v>
      </c>
      <c r="L35" s="332"/>
      <c r="M35" s="280"/>
    </row>
    <row r="36" spans="1:13" s="79" customFormat="1" ht="18.75" customHeight="1">
      <c r="A36" s="426" t="s">
        <v>64</v>
      </c>
      <c r="B36" s="430" t="s">
        <v>67</v>
      </c>
      <c r="C36" s="416">
        <f>C37+C38</f>
        <v>327266122</v>
      </c>
      <c r="D36" s="416">
        <f t="shared" ref="D36:I36" si="15">D37+D38</f>
        <v>327266122</v>
      </c>
      <c r="E36" s="416">
        <f>E37+E38</f>
        <v>331068041</v>
      </c>
      <c r="F36" s="416">
        <f t="shared" si="15"/>
        <v>0</v>
      </c>
      <c r="G36" s="416">
        <f t="shared" si="15"/>
        <v>0</v>
      </c>
      <c r="H36" s="416">
        <f t="shared" si="15"/>
        <v>0</v>
      </c>
      <c r="I36" s="416">
        <f t="shared" si="15"/>
        <v>331068041</v>
      </c>
      <c r="J36" s="416">
        <f t="shared" si="13"/>
        <v>101.16172091897737</v>
      </c>
      <c r="K36" s="417">
        <f t="shared" si="14"/>
        <v>101.16172091897737</v>
      </c>
      <c r="M36" s="280"/>
    </row>
    <row r="37" spans="1:13" s="201" customFormat="1" ht="18.75" customHeight="1">
      <c r="A37" s="428" t="s">
        <v>68</v>
      </c>
      <c r="B37" s="431" t="s">
        <v>69</v>
      </c>
      <c r="C37" s="397">
        <f>217066773+52749066</f>
        <v>269815839</v>
      </c>
      <c r="D37" s="397">
        <f>C37</f>
        <v>269815839</v>
      </c>
      <c r="E37" s="397">
        <f t="shared" si="10"/>
        <v>251336761</v>
      </c>
      <c r="F37" s="397"/>
      <c r="G37" s="397"/>
      <c r="H37" s="397"/>
      <c r="I37" s="397">
        <v>251336761</v>
      </c>
      <c r="J37" s="397">
        <f t="shared" si="13"/>
        <v>93.151225640241236</v>
      </c>
      <c r="K37" s="432">
        <f t="shared" si="14"/>
        <v>93.151225640241236</v>
      </c>
      <c r="L37" s="340"/>
      <c r="M37" s="283"/>
    </row>
    <row r="38" spans="1:13" s="201" customFormat="1" ht="18.75" customHeight="1">
      <c r="A38" s="429" t="s">
        <v>70</v>
      </c>
      <c r="B38" s="433" t="s">
        <v>71</v>
      </c>
      <c r="C38" s="398">
        <v>57450283</v>
      </c>
      <c r="D38" s="398">
        <f>C38</f>
        <v>57450283</v>
      </c>
      <c r="E38" s="398">
        <f t="shared" si="10"/>
        <v>79731280</v>
      </c>
      <c r="F38" s="398"/>
      <c r="G38" s="398"/>
      <c r="H38" s="398"/>
      <c r="I38" s="398">
        <v>79731280</v>
      </c>
      <c r="J38" s="398">
        <f t="shared" si="13"/>
        <v>138.78309354890382</v>
      </c>
      <c r="K38" s="434">
        <f t="shared" si="14"/>
        <v>138.78309354890382</v>
      </c>
      <c r="L38" s="340"/>
      <c r="M38" s="283"/>
    </row>
    <row r="39" spans="1:13" s="79" customFormat="1" ht="18.75" customHeight="1">
      <c r="A39" s="426" t="s">
        <v>57</v>
      </c>
      <c r="B39" s="430" t="s">
        <v>72</v>
      </c>
      <c r="C39" s="416"/>
      <c r="D39" s="416"/>
      <c r="E39" s="416">
        <f t="shared" si="10"/>
        <v>1201000</v>
      </c>
      <c r="F39" s="416"/>
      <c r="G39" s="416">
        <v>1201000</v>
      </c>
      <c r="H39" s="416"/>
      <c r="I39" s="416"/>
      <c r="J39" s="416"/>
      <c r="K39" s="435"/>
      <c r="L39" s="332"/>
      <c r="M39" s="280"/>
    </row>
    <row r="40" spans="1:13" s="79" customFormat="1" ht="18.75" customHeight="1">
      <c r="A40" s="426" t="s">
        <v>65</v>
      </c>
      <c r="B40" s="430" t="s">
        <v>74</v>
      </c>
      <c r="C40" s="416"/>
      <c r="D40" s="416">
        <v>10275598</v>
      </c>
      <c r="E40" s="416">
        <f t="shared" si="10"/>
        <v>10275599</v>
      </c>
      <c r="F40" s="416"/>
      <c r="G40" s="416"/>
      <c r="H40" s="416"/>
      <c r="I40" s="416">
        <v>10275599</v>
      </c>
      <c r="J40" s="416"/>
      <c r="K40" s="417">
        <f t="shared" si="14"/>
        <v>100.00000973179371</v>
      </c>
      <c r="M40" s="280"/>
    </row>
    <row r="41" spans="1:13" s="79" customFormat="1" ht="18.75" customHeight="1">
      <c r="A41" s="436" t="s">
        <v>73</v>
      </c>
      <c r="B41" s="437" t="s">
        <v>75</v>
      </c>
      <c r="C41" s="416"/>
      <c r="D41" s="416"/>
      <c r="E41" s="416"/>
      <c r="F41" s="416"/>
      <c r="G41" s="416"/>
      <c r="H41" s="416"/>
      <c r="I41" s="416"/>
      <c r="J41" s="416"/>
      <c r="K41" s="417"/>
      <c r="M41" s="280"/>
    </row>
    <row r="42" spans="1:13" s="79" customFormat="1">
      <c r="A42" s="581"/>
      <c r="B42" s="581"/>
      <c r="C42" s="581"/>
      <c r="D42" s="581"/>
      <c r="E42" s="581"/>
      <c r="F42" s="581"/>
      <c r="G42" s="581"/>
      <c r="H42" s="581"/>
      <c r="I42" s="581"/>
      <c r="J42" s="581"/>
      <c r="K42" s="581"/>
      <c r="M42" s="280"/>
    </row>
    <row r="43" spans="1:13" ht="27.75" customHeight="1">
      <c r="A43" s="584"/>
      <c r="B43" s="584"/>
      <c r="C43" s="584"/>
      <c r="D43" s="584"/>
      <c r="E43" s="584"/>
      <c r="F43" s="584"/>
      <c r="G43" s="584"/>
      <c r="H43" s="584"/>
      <c r="I43" s="584"/>
      <c r="J43" s="584"/>
      <c r="K43" s="584"/>
    </row>
    <row r="44" spans="1:13" ht="27" customHeight="1">
      <c r="A44" s="584"/>
      <c r="B44" s="584"/>
      <c r="C44" s="584"/>
      <c r="D44" s="584"/>
      <c r="E44" s="584"/>
      <c r="F44" s="584"/>
      <c r="G44" s="584"/>
      <c r="H44" s="584"/>
      <c r="I44" s="584"/>
      <c r="J44" s="584"/>
      <c r="K44" s="584"/>
    </row>
    <row r="45" spans="1:13">
      <c r="A45" s="577"/>
      <c r="B45" s="577"/>
      <c r="C45" s="577"/>
      <c r="D45" s="577"/>
      <c r="E45" s="577"/>
      <c r="F45" s="577"/>
      <c r="G45" s="577"/>
      <c r="H45" s="577"/>
      <c r="I45" s="577"/>
      <c r="J45" s="577"/>
      <c r="K45" s="577"/>
    </row>
    <row r="46" spans="1:13">
      <c r="B46" s="78"/>
    </row>
  </sheetData>
  <autoFilter ref="L1:L46" xr:uid="{EF4D275B-63A1-4106-B5E7-28032DFB14D5}">
    <filterColumn colId="0">
      <filters blank="1">
        <filter val="1"/>
      </filters>
    </filterColumn>
  </autoFilter>
  <mergeCells count="15">
    <mergeCell ref="J1:K1"/>
    <mergeCell ref="B6:B7"/>
    <mergeCell ref="A6:A7"/>
    <mergeCell ref="A1:B1"/>
    <mergeCell ref="A3:K3"/>
    <mergeCell ref="A2:K2"/>
    <mergeCell ref="I5:K5"/>
    <mergeCell ref="A4:K4"/>
    <mergeCell ref="A45:K45"/>
    <mergeCell ref="C6:D6"/>
    <mergeCell ref="J6:K6"/>
    <mergeCell ref="A42:K42"/>
    <mergeCell ref="E6:E7"/>
    <mergeCell ref="A43:K43"/>
    <mergeCell ref="A44:K44"/>
  </mergeCells>
  <pageMargins left="0.9055118110236221" right="0.35433070866141736" top="0.39370078740157483" bottom="0.51181102362204722" header="0.23622047244094491" footer="0.15748031496062992"/>
  <pageSetup paperSize="9" scale="85" orientation="landscape" r:id="rId1"/>
  <headerFooter differentFirst="1" alignWithMargins="0">
    <oddHeader xml:space="preserve">&amp;C                                                                                                                                  </oddHeader>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rgb="FF7030A0"/>
    <pageSetUpPr fitToPage="1"/>
  </sheetPr>
  <dimension ref="A1:M37"/>
  <sheetViews>
    <sheetView zoomScale="110" zoomScaleNormal="110" workbookViewId="0">
      <pane ySplit="7" topLeftCell="A32" activePane="bottomLeft" state="frozen"/>
      <selection pane="bottomLeft" activeCell="A3" sqref="A3:I3"/>
    </sheetView>
  </sheetViews>
  <sheetFormatPr defaultColWidth="9" defaultRowHeight="15.75"/>
  <cols>
    <col min="1" max="1" width="5.25" style="86" customWidth="1"/>
    <col min="2" max="2" width="48.875" style="86" customWidth="1"/>
    <col min="3" max="3" width="11.25" style="86" customWidth="1"/>
    <col min="4" max="4" width="13" style="86" customWidth="1"/>
    <col min="5" max="5" width="12.875" style="86" customWidth="1"/>
    <col min="6" max="6" width="10.375" style="86" customWidth="1"/>
    <col min="7" max="7" width="11.25" style="86" customWidth="1"/>
    <col min="8" max="8" width="11.375" style="284" customWidth="1"/>
    <col min="9" max="9" width="12" style="284" customWidth="1"/>
    <col min="10" max="10" width="15.125" style="86" bestFit="1" customWidth="1"/>
    <col min="11" max="11" width="11.75" style="86" bestFit="1" customWidth="1"/>
    <col min="12" max="12" width="11.625" style="86" customWidth="1"/>
    <col min="13" max="13" width="12.625" style="86" bestFit="1" customWidth="1"/>
    <col min="14" max="16384" width="9" style="86"/>
  </cols>
  <sheetData>
    <row r="1" spans="1:13" ht="35.25" customHeight="1">
      <c r="A1" s="594" t="s">
        <v>404</v>
      </c>
      <c r="B1" s="595"/>
      <c r="C1" s="85"/>
      <c r="D1" s="85"/>
      <c r="E1" s="85"/>
      <c r="F1" s="85"/>
      <c r="G1" s="85"/>
      <c r="H1" s="596" t="s">
        <v>160</v>
      </c>
      <c r="I1" s="596"/>
    </row>
    <row r="2" spans="1:13" ht="26.25" customHeight="1">
      <c r="A2" s="574" t="s">
        <v>405</v>
      </c>
      <c r="B2" s="574"/>
      <c r="C2" s="574"/>
      <c r="D2" s="574"/>
      <c r="E2" s="574"/>
      <c r="F2" s="574"/>
      <c r="G2" s="574"/>
      <c r="H2" s="574"/>
      <c r="I2" s="574"/>
    </row>
    <row r="3" spans="1:13">
      <c r="A3" s="569" t="s">
        <v>1048</v>
      </c>
      <c r="B3" s="569"/>
      <c r="C3" s="569"/>
      <c r="D3" s="569"/>
      <c r="E3" s="569"/>
      <c r="F3" s="569"/>
      <c r="G3" s="569"/>
      <c r="H3" s="569"/>
      <c r="I3" s="569"/>
      <c r="J3" s="86">
        <v>1</v>
      </c>
    </row>
    <row r="4" spans="1:13" hidden="1">
      <c r="A4" s="569" t="s">
        <v>401</v>
      </c>
      <c r="B4" s="569"/>
      <c r="C4" s="569"/>
      <c r="D4" s="569"/>
      <c r="E4" s="569"/>
      <c r="F4" s="569"/>
      <c r="G4" s="569"/>
      <c r="H4" s="569"/>
      <c r="I4" s="569"/>
      <c r="J4" s="86">
        <v>2</v>
      </c>
    </row>
    <row r="5" spans="1:13">
      <c r="F5" s="87"/>
      <c r="G5" s="88"/>
      <c r="H5" s="592" t="s">
        <v>394</v>
      </c>
      <c r="I5" s="592"/>
    </row>
    <row r="6" spans="1:13" s="298" customFormat="1" ht="18" customHeight="1">
      <c r="A6" s="599" t="s">
        <v>20</v>
      </c>
      <c r="B6" s="597" t="s">
        <v>362</v>
      </c>
      <c r="C6" s="572" t="s">
        <v>256</v>
      </c>
      <c r="D6" s="573"/>
      <c r="E6" s="572" t="s">
        <v>257</v>
      </c>
      <c r="F6" s="593"/>
      <c r="G6" s="573"/>
      <c r="H6" s="601" t="s">
        <v>254</v>
      </c>
      <c r="I6" s="602"/>
    </row>
    <row r="7" spans="1:13" s="85" customFormat="1" ht="33.75" customHeight="1">
      <c r="A7" s="600"/>
      <c r="B7" s="598"/>
      <c r="C7" s="319" t="s">
        <v>360</v>
      </c>
      <c r="D7" s="319" t="s">
        <v>356</v>
      </c>
      <c r="E7" s="319" t="s">
        <v>361</v>
      </c>
      <c r="F7" s="319" t="s">
        <v>397</v>
      </c>
      <c r="G7" s="319" t="s">
        <v>410</v>
      </c>
      <c r="H7" s="320" t="s">
        <v>360</v>
      </c>
      <c r="I7" s="319" t="s">
        <v>356</v>
      </c>
    </row>
    <row r="8" spans="1:13" s="91" customFormat="1" ht="11.25" customHeight="1">
      <c r="A8" s="89" t="s">
        <v>1</v>
      </c>
      <c r="B8" s="89" t="s">
        <v>2</v>
      </c>
      <c r="C8" s="90" t="s">
        <v>22</v>
      </c>
      <c r="D8" s="90" t="s">
        <v>23</v>
      </c>
      <c r="E8" s="94">
        <v>-3</v>
      </c>
      <c r="F8" s="90" t="s">
        <v>25</v>
      </c>
      <c r="G8" s="90" t="s">
        <v>26</v>
      </c>
      <c r="H8" s="285" t="s">
        <v>265</v>
      </c>
      <c r="I8" s="285" t="s">
        <v>383</v>
      </c>
    </row>
    <row r="9" spans="1:13" s="298" customFormat="1" ht="17.25" customHeight="1">
      <c r="A9" s="295" t="s">
        <v>1</v>
      </c>
      <c r="B9" s="296" t="s">
        <v>258</v>
      </c>
      <c r="C9" s="297">
        <f>C10+C15+C28+C29+C32+C31+C30</f>
        <v>330236122</v>
      </c>
      <c r="D9" s="297">
        <f>D10+D15+D28+D29+D32+D31+D30</f>
        <v>340511720</v>
      </c>
      <c r="E9" s="297">
        <f>E10+E15+E28+E29+E32+E31+E30</f>
        <v>344959327</v>
      </c>
      <c r="F9" s="297">
        <f>F10+F15+F28+F29+F32+F31+F30</f>
        <v>0</v>
      </c>
      <c r="G9" s="297">
        <f>G10+G15+G28+G29+G32+G31+G30</f>
        <v>344959327</v>
      </c>
      <c r="H9" s="297">
        <f>E9/C9*100</f>
        <v>104.45838720211231</v>
      </c>
      <c r="I9" s="297">
        <f>E9/D9*100</f>
        <v>101.30615386747921</v>
      </c>
      <c r="J9" s="300">
        <f>90653+656834-75409</f>
        <v>672078</v>
      </c>
      <c r="K9" s="300"/>
      <c r="L9" s="300">
        <f>+D9-C9</f>
        <v>10275598</v>
      </c>
    </row>
    <row r="10" spans="1:13" s="298" customFormat="1" ht="20.25" customHeight="1">
      <c r="A10" s="295" t="s">
        <v>64</v>
      </c>
      <c r="B10" s="296" t="s">
        <v>259</v>
      </c>
      <c r="C10" s="306">
        <f>SUM(C11:C14)</f>
        <v>11114350</v>
      </c>
      <c r="D10" s="306">
        <f>SUM(D11:D14)</f>
        <v>12817075</v>
      </c>
      <c r="E10" s="306">
        <f>SUM(E11:E14)</f>
        <v>12540452</v>
      </c>
      <c r="F10" s="306">
        <f t="shared" ref="F10:G10" si="0">SUM(F11:F14)</f>
        <v>0</v>
      </c>
      <c r="G10" s="306">
        <f t="shared" si="0"/>
        <v>12540452</v>
      </c>
      <c r="H10" s="297">
        <f t="shared" ref="H10:H13" si="1">E10/C10*100</f>
        <v>112.83117771169704</v>
      </c>
      <c r="I10" s="297">
        <f>E10/D10*100</f>
        <v>97.841761868445019</v>
      </c>
      <c r="J10" s="300">
        <v>936556</v>
      </c>
      <c r="K10" s="300"/>
      <c r="L10" s="300">
        <f>+E9-261345969</f>
        <v>83613358</v>
      </c>
      <c r="M10" s="300"/>
    </row>
    <row r="11" spans="1:13" s="298" customFormat="1" ht="18.75" customHeight="1">
      <c r="A11" s="379"/>
      <c r="B11" s="375" t="s">
        <v>408</v>
      </c>
      <c r="C11" s="376">
        <v>170000</v>
      </c>
      <c r="D11" s="376">
        <f>C11</f>
        <v>170000</v>
      </c>
      <c r="E11" s="342">
        <f>SUM(G11:G11)</f>
        <v>170000</v>
      </c>
      <c r="F11" s="467"/>
      <c r="G11" s="376">
        <v>170000</v>
      </c>
      <c r="H11" s="299">
        <f t="shared" si="1"/>
        <v>100</v>
      </c>
      <c r="I11" s="299">
        <f t="shared" ref="I11:I14" si="2">E11/D11*100</f>
        <v>100</v>
      </c>
      <c r="J11" s="300"/>
      <c r="L11" s="300">
        <f>12540452-G10</f>
        <v>0</v>
      </c>
    </row>
    <row r="12" spans="1:13" s="298" customFormat="1" ht="18.75" customHeight="1">
      <c r="A12" s="305"/>
      <c r="B12" s="354" t="s">
        <v>409</v>
      </c>
      <c r="C12" s="355">
        <v>2679000</v>
      </c>
      <c r="D12" s="355">
        <f>C12</f>
        <v>2679000</v>
      </c>
      <c r="E12" s="301">
        <f>SUM(G12:G12)</f>
        <v>2579586</v>
      </c>
      <c r="F12" s="468"/>
      <c r="G12" s="355">
        <v>2579586</v>
      </c>
      <c r="H12" s="302">
        <f t="shared" si="1"/>
        <v>96.289137737961923</v>
      </c>
      <c r="I12" s="302">
        <f t="shared" si="2"/>
        <v>96.289137737961923</v>
      </c>
      <c r="K12" s="382"/>
      <c r="L12" s="300"/>
    </row>
    <row r="13" spans="1:13" s="298" customFormat="1" ht="18.75" customHeight="1">
      <c r="A13" s="305"/>
      <c r="B13" s="393" t="s">
        <v>387</v>
      </c>
      <c r="C13" s="303">
        <v>8265350</v>
      </c>
      <c r="D13" s="355">
        <f>C13</f>
        <v>8265350</v>
      </c>
      <c r="E13" s="301">
        <f>SUM(G13:G13)</f>
        <v>8088248</v>
      </c>
      <c r="F13" s="468"/>
      <c r="G13" s="355">
        <v>8088248</v>
      </c>
      <c r="H13" s="302">
        <f t="shared" si="1"/>
        <v>97.857295819293796</v>
      </c>
      <c r="I13" s="302">
        <f t="shared" si="2"/>
        <v>97.857295819293796</v>
      </c>
      <c r="K13" s="382"/>
    </row>
    <row r="14" spans="1:13" s="298" customFormat="1" ht="18.75" customHeight="1">
      <c r="A14" s="305"/>
      <c r="B14" s="393" t="s">
        <v>391</v>
      </c>
      <c r="C14" s="387"/>
      <c r="D14" s="387">
        <v>1702725</v>
      </c>
      <c r="E14" s="343">
        <f>SUM(G14:G14)</f>
        <v>1702618</v>
      </c>
      <c r="F14" s="469"/>
      <c r="G14" s="387">
        <v>1702618</v>
      </c>
      <c r="H14" s="304"/>
      <c r="I14" s="304">
        <f t="shared" si="2"/>
        <v>99.993715955306939</v>
      </c>
      <c r="K14" s="300"/>
    </row>
    <row r="15" spans="1:13" s="298" customFormat="1" ht="20.25" customHeight="1">
      <c r="A15" s="341" t="s">
        <v>57</v>
      </c>
      <c r="B15" s="296" t="s">
        <v>260</v>
      </c>
      <c r="C15" s="297">
        <v>295852772</v>
      </c>
      <c r="D15" s="297">
        <f>SUM(D16:D27)</f>
        <v>295623174</v>
      </c>
      <c r="E15" s="297">
        <f>SUM(E16:E27)</f>
        <v>247604518</v>
      </c>
      <c r="F15" s="297">
        <f>SUM(F16:F27)</f>
        <v>0</v>
      </c>
      <c r="G15" s="297">
        <f>SUM(G16:G27)</f>
        <v>247604518</v>
      </c>
      <c r="H15" s="297">
        <f>E15/C15*100</f>
        <v>83.691802624043007</v>
      </c>
      <c r="I15" s="297">
        <f>E15/D15*100</f>
        <v>83.756802502905273</v>
      </c>
      <c r="J15" s="300"/>
      <c r="K15" s="300"/>
    </row>
    <row r="16" spans="1:13" ht="18.75" customHeight="1">
      <c r="A16" s="336" t="s">
        <v>62</v>
      </c>
      <c r="B16" s="337" t="s">
        <v>380</v>
      </c>
      <c r="C16" s="338"/>
      <c r="D16" s="376">
        <v>8500000</v>
      </c>
      <c r="E16" s="338">
        <f>F16+G16</f>
        <v>6656912</v>
      </c>
      <c r="F16" s="92"/>
      <c r="G16" s="92">
        <v>6656912</v>
      </c>
      <c r="H16" s="338"/>
      <c r="I16" s="338">
        <f>E16/D16*100</f>
        <v>78.316611764705883</v>
      </c>
      <c r="J16" s="284"/>
      <c r="K16" s="284"/>
    </row>
    <row r="17" spans="1:13" ht="18.75" customHeight="1">
      <c r="A17" s="11" t="s">
        <v>63</v>
      </c>
      <c r="B17" s="12" t="s">
        <v>379</v>
      </c>
      <c r="C17" s="92"/>
      <c r="D17" s="355">
        <v>4400000</v>
      </c>
      <c r="E17" s="92">
        <f t="shared" ref="E17:E35" si="3">F17+G17</f>
        <v>4418334</v>
      </c>
      <c r="F17" s="92"/>
      <c r="G17" s="92">
        <v>4418334</v>
      </c>
      <c r="H17" s="92"/>
      <c r="I17" s="92">
        <f>E17/D17*100</f>
        <v>100.41668181818181</v>
      </c>
    </row>
    <row r="18" spans="1:13" ht="18.75" customHeight="1">
      <c r="A18" s="11" t="s">
        <v>82</v>
      </c>
      <c r="B18" s="12" t="s">
        <v>378</v>
      </c>
      <c r="C18" s="92">
        <v>149425000</v>
      </c>
      <c r="D18" s="355">
        <v>158000000</v>
      </c>
      <c r="E18" s="92">
        <f t="shared" si="3"/>
        <v>137426378</v>
      </c>
      <c r="F18" s="92"/>
      <c r="G18" s="92">
        <v>137426378</v>
      </c>
      <c r="H18" s="92">
        <f>E18/C18*100</f>
        <v>91.970137527187561</v>
      </c>
      <c r="I18" s="286">
        <f>E18/D18*100</f>
        <v>86.978720253164553</v>
      </c>
      <c r="J18" s="284"/>
      <c r="K18" s="284"/>
    </row>
    <row r="19" spans="1:13" ht="18.75" customHeight="1">
      <c r="A19" s="11" t="s">
        <v>83</v>
      </c>
      <c r="B19" s="12" t="s">
        <v>381</v>
      </c>
      <c r="C19" s="92"/>
      <c r="D19" s="355"/>
      <c r="E19" s="380">
        <f t="shared" si="3"/>
        <v>0</v>
      </c>
      <c r="F19" s="92"/>
      <c r="G19" s="92"/>
      <c r="H19" s="92"/>
      <c r="I19" s="92"/>
      <c r="J19" s="284"/>
    </row>
    <row r="20" spans="1:13" ht="18.75" customHeight="1">
      <c r="A20" s="11" t="s">
        <v>84</v>
      </c>
      <c r="B20" s="12" t="s">
        <v>382</v>
      </c>
      <c r="C20" s="92"/>
      <c r="D20" s="355"/>
      <c r="E20" s="380">
        <f t="shared" si="3"/>
        <v>0</v>
      </c>
      <c r="F20" s="355"/>
      <c r="G20" s="92"/>
      <c r="H20" s="92"/>
      <c r="I20" s="92"/>
    </row>
    <row r="21" spans="1:13" ht="18.75" customHeight="1">
      <c r="A21" s="11" t="s">
        <v>85</v>
      </c>
      <c r="B21" s="12" t="s">
        <v>347</v>
      </c>
      <c r="C21" s="92"/>
      <c r="D21" s="355"/>
      <c r="E21" s="380">
        <f>F21</f>
        <v>0</v>
      </c>
      <c r="F21" s="92"/>
      <c r="G21" s="92"/>
      <c r="H21" s="92"/>
      <c r="I21" s="92"/>
      <c r="J21" s="284"/>
      <c r="L21" s="284"/>
    </row>
    <row r="22" spans="1:13" ht="18.75" customHeight="1">
      <c r="A22" s="11" t="s">
        <v>86</v>
      </c>
      <c r="B22" s="12" t="s">
        <v>78</v>
      </c>
      <c r="C22" s="92"/>
      <c r="D22" s="355"/>
      <c r="E22" s="380">
        <f t="shared" si="3"/>
        <v>0</v>
      </c>
      <c r="F22" s="92"/>
      <c r="G22" s="92"/>
      <c r="H22" s="92"/>
      <c r="I22" s="92"/>
    </row>
    <row r="23" spans="1:13" ht="18.75" customHeight="1">
      <c r="A23" s="11" t="s">
        <v>87</v>
      </c>
      <c r="B23" s="12" t="s">
        <v>79</v>
      </c>
      <c r="C23" s="92"/>
      <c r="D23" s="381">
        <v>1000000</v>
      </c>
      <c r="E23" s="92">
        <f t="shared" si="3"/>
        <v>793658</v>
      </c>
      <c r="F23" s="92"/>
      <c r="G23" s="92">
        <v>793658</v>
      </c>
      <c r="H23" s="92"/>
      <c r="I23" s="92">
        <f t="shared" ref="I23:I27" si="4">E23/D23*100</f>
        <v>79.365799999999993</v>
      </c>
      <c r="K23" s="86">
        <f>+E23/E15*100</f>
        <v>0.32053453887299421</v>
      </c>
    </row>
    <row r="24" spans="1:13" s="309" customFormat="1" ht="18.75" customHeight="1">
      <c r="A24" s="11" t="s">
        <v>88</v>
      </c>
      <c r="B24" s="12" t="s">
        <v>80</v>
      </c>
      <c r="C24" s="302"/>
      <c r="D24" s="361">
        <v>52000000</v>
      </c>
      <c r="E24" s="302">
        <f t="shared" si="3"/>
        <v>25282535</v>
      </c>
      <c r="F24" s="302"/>
      <c r="G24" s="302">
        <v>25282535</v>
      </c>
      <c r="H24" s="302"/>
      <c r="I24" s="302">
        <f t="shared" si="4"/>
        <v>48.620259615384612</v>
      </c>
      <c r="J24" s="335"/>
      <c r="K24" s="309">
        <v>24907013</v>
      </c>
      <c r="L24" s="335">
        <f>+K24-G24</f>
        <v>-375522</v>
      </c>
      <c r="M24" s="307"/>
    </row>
    <row r="25" spans="1:13" s="309" customFormat="1" ht="31.5" customHeight="1">
      <c r="A25" s="333" t="s">
        <v>89</v>
      </c>
      <c r="B25" s="334" t="s">
        <v>81</v>
      </c>
      <c r="C25" s="304"/>
      <c r="D25" s="387">
        <v>62123174</v>
      </c>
      <c r="E25" s="304">
        <f t="shared" si="3"/>
        <v>65599937</v>
      </c>
      <c r="F25" s="304"/>
      <c r="G25" s="304">
        <v>65599937</v>
      </c>
      <c r="H25" s="304"/>
      <c r="I25" s="304">
        <f t="shared" si="4"/>
        <v>105.59656369135293</v>
      </c>
      <c r="J25" s="335"/>
      <c r="K25" s="307">
        <v>65610245</v>
      </c>
      <c r="L25" s="335">
        <f>+K25-G25</f>
        <v>10308</v>
      </c>
      <c r="M25" s="307"/>
    </row>
    <row r="26" spans="1:13" ht="18.75" customHeight="1">
      <c r="A26" s="385" t="s">
        <v>90</v>
      </c>
      <c r="B26" s="386" t="s">
        <v>348</v>
      </c>
      <c r="C26" s="394"/>
      <c r="D26" s="394">
        <v>9000000</v>
      </c>
      <c r="E26" s="394">
        <f t="shared" si="3"/>
        <v>7326764</v>
      </c>
      <c r="F26" s="394"/>
      <c r="G26" s="394">
        <v>7326764</v>
      </c>
      <c r="H26" s="394"/>
      <c r="I26" s="395">
        <f t="shared" si="4"/>
        <v>81.408488888888883</v>
      </c>
      <c r="J26" s="284"/>
      <c r="K26" s="86">
        <v>7356764</v>
      </c>
      <c r="L26" s="284">
        <f>+K26-G26</f>
        <v>30000</v>
      </c>
      <c r="M26" s="287"/>
    </row>
    <row r="27" spans="1:13" s="309" customFormat="1" ht="18.75" customHeight="1">
      <c r="A27" s="333" t="s">
        <v>91</v>
      </c>
      <c r="B27" s="334" t="s">
        <v>92</v>
      </c>
      <c r="C27" s="304"/>
      <c r="D27" s="304">
        <v>600000</v>
      </c>
      <c r="E27" s="304">
        <f t="shared" si="3"/>
        <v>100000</v>
      </c>
      <c r="F27" s="304"/>
      <c r="G27" s="304">
        <v>100000</v>
      </c>
      <c r="H27" s="304"/>
      <c r="I27" s="304">
        <f t="shared" si="4"/>
        <v>16.666666666666664</v>
      </c>
      <c r="J27" s="335"/>
      <c r="M27" s="307"/>
    </row>
    <row r="28" spans="1:13" s="298" customFormat="1" ht="19.5" customHeight="1">
      <c r="A28" s="341" t="s">
        <v>58</v>
      </c>
      <c r="B28" s="296" t="s">
        <v>388</v>
      </c>
      <c r="C28" s="297"/>
      <c r="D28" s="297">
        <v>8802471</v>
      </c>
      <c r="E28" s="297">
        <f t="shared" si="3"/>
        <v>83613357</v>
      </c>
      <c r="F28" s="297"/>
      <c r="G28" s="297">
        <v>83613357</v>
      </c>
      <c r="H28" s="297"/>
      <c r="I28" s="297">
        <f>E28/D28*100</f>
        <v>949.88506068352854</v>
      </c>
      <c r="J28" s="300"/>
      <c r="L28" s="300">
        <v>121925</v>
      </c>
      <c r="M28" s="307">
        <f>+L28-G28</f>
        <v>-83491432</v>
      </c>
    </row>
    <row r="29" spans="1:13" s="298" customFormat="1" ht="19.5" customHeight="1">
      <c r="A29" s="341" t="s">
        <v>59</v>
      </c>
      <c r="B29" s="296" t="s">
        <v>389</v>
      </c>
      <c r="C29" s="297">
        <v>6600000</v>
      </c>
      <c r="D29" s="297">
        <v>6600000</v>
      </c>
      <c r="E29" s="297"/>
      <c r="F29" s="297"/>
      <c r="G29" s="297"/>
      <c r="H29" s="297"/>
      <c r="I29" s="297"/>
      <c r="J29" s="300"/>
      <c r="M29" s="308"/>
    </row>
    <row r="30" spans="1:13" s="298" customFormat="1" ht="19.5" customHeight="1">
      <c r="A30" s="341" t="s">
        <v>61</v>
      </c>
      <c r="B30" s="318" t="s">
        <v>264</v>
      </c>
      <c r="C30" s="297"/>
      <c r="D30" s="297"/>
      <c r="E30" s="297">
        <f t="shared" si="3"/>
        <v>1201000</v>
      </c>
      <c r="F30" s="297"/>
      <c r="G30" s="297">
        <v>1201000</v>
      </c>
      <c r="H30" s="297"/>
      <c r="I30" s="297"/>
    </row>
    <row r="31" spans="1:13" s="298" customFormat="1" ht="32.25" customHeight="1">
      <c r="A31" s="341" t="s">
        <v>261</v>
      </c>
      <c r="B31" s="470" t="s">
        <v>407</v>
      </c>
      <c r="C31" s="297"/>
      <c r="D31" s="297"/>
      <c r="E31" s="297"/>
      <c r="F31" s="297"/>
      <c r="G31" s="297"/>
      <c r="H31" s="297"/>
      <c r="I31" s="297"/>
      <c r="M31" s="308"/>
    </row>
    <row r="32" spans="1:13" s="298" customFormat="1" ht="19.5" customHeight="1">
      <c r="A32" s="341" t="s">
        <v>346</v>
      </c>
      <c r="B32" s="296" t="s">
        <v>390</v>
      </c>
      <c r="C32" s="297">
        <v>16669000</v>
      </c>
      <c r="D32" s="297">
        <v>16669000</v>
      </c>
      <c r="E32" s="297"/>
      <c r="F32" s="297"/>
      <c r="G32" s="297"/>
      <c r="H32" s="297"/>
      <c r="I32" s="297"/>
    </row>
    <row r="33" spans="1:11" s="298" customFormat="1" ht="18.75" customHeight="1">
      <c r="A33" s="295" t="s">
        <v>2</v>
      </c>
      <c r="B33" s="296" t="s">
        <v>263</v>
      </c>
      <c r="C33" s="297"/>
      <c r="D33" s="297"/>
      <c r="E33" s="289">
        <f t="shared" si="3"/>
        <v>0</v>
      </c>
      <c r="F33" s="289">
        <f>F34+F35</f>
        <v>0</v>
      </c>
      <c r="G33" s="297"/>
      <c r="H33" s="297"/>
      <c r="I33" s="297"/>
      <c r="K33" s="300"/>
    </row>
    <row r="34" spans="1:11" s="309" customFormat="1">
      <c r="A34" s="310">
        <v>1</v>
      </c>
      <c r="B34" s="314" t="s">
        <v>69</v>
      </c>
      <c r="C34" s="311"/>
      <c r="D34" s="311"/>
      <c r="E34" s="315">
        <f t="shared" si="3"/>
        <v>0</v>
      </c>
      <c r="F34" s="288"/>
      <c r="G34" s="311"/>
      <c r="H34" s="311"/>
      <c r="I34" s="311"/>
      <c r="K34" s="335"/>
    </row>
    <row r="35" spans="1:11" s="309" customFormat="1">
      <c r="A35" s="312">
        <v>2</v>
      </c>
      <c r="B35" s="316" t="s">
        <v>71</v>
      </c>
      <c r="C35" s="313"/>
      <c r="D35" s="313"/>
      <c r="E35" s="317">
        <f t="shared" si="3"/>
        <v>0</v>
      </c>
      <c r="F35" s="290"/>
      <c r="G35" s="313"/>
      <c r="H35" s="313"/>
      <c r="I35" s="313"/>
    </row>
    <row r="36" spans="1:11" s="298" customFormat="1" ht="22.5" customHeight="1">
      <c r="A36" s="296"/>
      <c r="B36" s="322" t="s">
        <v>370</v>
      </c>
      <c r="C36" s="323">
        <f>C33+C9</f>
        <v>330236122</v>
      </c>
      <c r="D36" s="323">
        <f t="shared" ref="D36:I36" si="5">D33+D9</f>
        <v>340511720</v>
      </c>
      <c r="E36" s="323">
        <f t="shared" si="5"/>
        <v>344959327</v>
      </c>
      <c r="F36" s="323">
        <f t="shared" si="5"/>
        <v>0</v>
      </c>
      <c r="G36" s="323">
        <f t="shared" si="5"/>
        <v>344959327</v>
      </c>
      <c r="H36" s="323">
        <f t="shared" si="5"/>
        <v>104.45838720211231</v>
      </c>
      <c r="I36" s="323">
        <f t="shared" si="5"/>
        <v>101.30615386747921</v>
      </c>
      <c r="J36" s="300"/>
      <c r="K36" s="324"/>
    </row>
    <row r="37" spans="1:11">
      <c r="E37" s="287"/>
    </row>
  </sheetData>
  <autoFilter ref="J1:J37" xr:uid="{882C9F01-95DC-4F23-87C7-1D568878E04E}">
    <filterColumn colId="0">
      <filters blank="1">
        <filter val="1"/>
        <filter val="672.078"/>
        <filter val="936.556"/>
      </filters>
    </filterColumn>
  </autoFilter>
  <mergeCells count="11">
    <mergeCell ref="A1:B1"/>
    <mergeCell ref="H1:I1"/>
    <mergeCell ref="H5:I5"/>
    <mergeCell ref="B6:B7"/>
    <mergeCell ref="A6:A7"/>
    <mergeCell ref="H6:I6"/>
    <mergeCell ref="A2:I2"/>
    <mergeCell ref="A3:I3"/>
    <mergeCell ref="C6:D6"/>
    <mergeCell ref="E6:G6"/>
    <mergeCell ref="A4:I4"/>
  </mergeCells>
  <pageMargins left="0.2" right="0.28000000000000003" top="0.5" bottom="0.5" header="0.3" footer="0.3"/>
  <pageSetup paperSize="9" scale="98" fitToHeight="0" orientation="landscape" r:id="rId1"/>
  <headerFooter differentFirst="1">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598FC-FD73-45E3-A042-18E40F950D5D}">
  <sheetPr>
    <pageSetUpPr fitToPage="1"/>
  </sheetPr>
  <dimension ref="A1:J322"/>
  <sheetViews>
    <sheetView workbookViewId="0">
      <selection activeCell="A7" sqref="A7:J7"/>
    </sheetView>
  </sheetViews>
  <sheetFormatPr defaultRowHeight="15.75"/>
  <cols>
    <col min="1" max="1" width="5.75" style="86" customWidth="1"/>
    <col min="2" max="2" width="7.625" style="86" customWidth="1"/>
    <col min="3" max="3" width="5.5" style="86" customWidth="1"/>
    <col min="4" max="4" width="8.25" style="86" bestFit="1" customWidth="1"/>
    <col min="5" max="5" width="32.125" style="86" customWidth="1"/>
    <col min="6" max="6" width="14" style="86" customWidth="1"/>
    <col min="7" max="7" width="12" style="86" bestFit="1" customWidth="1"/>
    <col min="8" max="8" width="12.875" style="86" customWidth="1"/>
    <col min="9" max="9" width="11.75" style="86" customWidth="1"/>
    <col min="10" max="10" width="17.875" style="86" customWidth="1"/>
    <col min="11" max="16384" width="9" style="86"/>
  </cols>
  <sheetData>
    <row r="1" spans="1:10" ht="15.75" customHeight="1">
      <c r="A1" s="606" t="s">
        <v>404</v>
      </c>
      <c r="B1" s="606"/>
      <c r="C1" s="606"/>
      <c r="D1" s="606"/>
      <c r="I1" s="607" t="s">
        <v>646</v>
      </c>
      <c r="J1" s="607"/>
    </row>
    <row r="2" spans="1:10">
      <c r="A2" s="606"/>
      <c r="B2" s="606"/>
      <c r="C2" s="606"/>
      <c r="D2" s="606"/>
    </row>
    <row r="6" spans="1:10" ht="18.75">
      <c r="A6" s="608" t="s">
        <v>411</v>
      </c>
      <c r="B6" s="609"/>
      <c r="C6" s="609"/>
      <c r="D6" s="609"/>
      <c r="E6" s="609"/>
      <c r="F6" s="609"/>
      <c r="G6" s="609"/>
      <c r="H6" s="609"/>
      <c r="I6" s="609"/>
      <c r="J6" s="609"/>
    </row>
    <row r="7" spans="1:10" ht="26.25" customHeight="1">
      <c r="A7" s="683" t="s">
        <v>1048</v>
      </c>
      <c r="B7" s="684"/>
      <c r="C7" s="684"/>
      <c r="D7" s="684"/>
      <c r="E7" s="684"/>
      <c r="F7" s="684"/>
      <c r="G7" s="684"/>
      <c r="H7" s="684"/>
      <c r="I7" s="684"/>
      <c r="J7" s="684"/>
    </row>
    <row r="8" spans="1:10">
      <c r="A8" s="610" t="s">
        <v>412</v>
      </c>
      <c r="B8" s="609"/>
      <c r="C8" s="609"/>
      <c r="D8" s="609"/>
      <c r="E8" s="609"/>
      <c r="F8" s="609"/>
      <c r="G8" s="609"/>
      <c r="H8" s="609"/>
      <c r="I8" s="609"/>
      <c r="J8" s="609"/>
    </row>
    <row r="9" spans="1:10">
      <c r="J9" s="685" t="s">
        <v>212</v>
      </c>
    </row>
    <row r="10" spans="1:10" ht="33" customHeight="1">
      <c r="A10" s="473" t="s">
        <v>413</v>
      </c>
      <c r="B10" s="473" t="s">
        <v>414</v>
      </c>
      <c r="C10" s="473" t="s">
        <v>415</v>
      </c>
      <c r="D10" s="473" t="s">
        <v>416</v>
      </c>
      <c r="E10" s="473" t="s">
        <v>166</v>
      </c>
      <c r="F10" s="473" t="s">
        <v>417</v>
      </c>
      <c r="G10" s="473" t="s">
        <v>418</v>
      </c>
      <c r="H10" s="473" t="s">
        <v>419</v>
      </c>
      <c r="I10" s="473" t="s">
        <v>420</v>
      </c>
      <c r="J10" s="473" t="s">
        <v>421</v>
      </c>
    </row>
    <row r="11" spans="1:10">
      <c r="A11" s="473">
        <v>1</v>
      </c>
      <c r="B11" s="473">
        <v>2</v>
      </c>
      <c r="C11" s="473">
        <v>3</v>
      </c>
      <c r="D11" s="473">
        <v>4</v>
      </c>
      <c r="E11" s="473">
        <v>5</v>
      </c>
      <c r="F11" s="473">
        <v>6</v>
      </c>
      <c r="G11" s="473">
        <v>7</v>
      </c>
      <c r="H11" s="473">
        <v>8</v>
      </c>
      <c r="I11" s="473">
        <v>9</v>
      </c>
      <c r="J11" s="473">
        <v>10</v>
      </c>
    </row>
    <row r="12" spans="1:10" ht="21.75" customHeight="1">
      <c r="A12" s="474" t="s">
        <v>16</v>
      </c>
      <c r="B12" s="474" t="s">
        <v>16</v>
      </c>
      <c r="C12" s="474" t="s">
        <v>16</v>
      </c>
      <c r="D12" s="474" t="s">
        <v>16</v>
      </c>
      <c r="E12" s="474" t="s">
        <v>16</v>
      </c>
      <c r="F12" s="475">
        <v>386830075228</v>
      </c>
      <c r="G12" s="475">
        <v>10894285634</v>
      </c>
      <c r="H12" s="475">
        <v>30976462676</v>
      </c>
      <c r="I12" s="475">
        <v>0</v>
      </c>
      <c r="J12" s="475">
        <v>344959326918</v>
      </c>
    </row>
    <row r="13" spans="1:10" ht="19.5" customHeight="1">
      <c r="A13" s="476" t="s">
        <v>33</v>
      </c>
      <c r="B13" s="474" t="s">
        <v>16</v>
      </c>
      <c r="C13" s="474" t="s">
        <v>16</v>
      </c>
      <c r="D13" s="474" t="s">
        <v>16</v>
      </c>
      <c r="E13" s="477" t="s">
        <v>422</v>
      </c>
      <c r="F13" s="475">
        <v>6449168797</v>
      </c>
      <c r="G13" s="475">
        <v>432136371</v>
      </c>
      <c r="H13" s="475">
        <v>6006532426</v>
      </c>
      <c r="I13" s="475">
        <v>0</v>
      </c>
      <c r="J13" s="475">
        <v>10500000</v>
      </c>
    </row>
    <row r="14" spans="1:10" ht="16.5" customHeight="1">
      <c r="A14" s="474" t="s">
        <v>33</v>
      </c>
      <c r="B14" s="474" t="s">
        <v>423</v>
      </c>
      <c r="C14" s="474" t="s">
        <v>16</v>
      </c>
      <c r="D14" s="474" t="s">
        <v>16</v>
      </c>
      <c r="E14" s="478" t="s">
        <v>424</v>
      </c>
      <c r="F14" s="479">
        <v>223757100</v>
      </c>
      <c r="G14" s="479">
        <v>223706130</v>
      </c>
      <c r="H14" s="479">
        <v>50970</v>
      </c>
      <c r="I14" s="479">
        <v>0</v>
      </c>
      <c r="J14" s="479">
        <v>0</v>
      </c>
    </row>
    <row r="15" spans="1:10">
      <c r="A15" s="474" t="s">
        <v>33</v>
      </c>
      <c r="B15" s="474" t="s">
        <v>423</v>
      </c>
      <c r="C15" s="474" t="s">
        <v>425</v>
      </c>
      <c r="D15" s="474" t="s">
        <v>16</v>
      </c>
      <c r="E15" s="478" t="s">
        <v>426</v>
      </c>
      <c r="F15" s="479">
        <v>30000</v>
      </c>
      <c r="G15" s="479">
        <v>30000</v>
      </c>
      <c r="H15" s="479">
        <v>0</v>
      </c>
      <c r="I15" s="479">
        <v>0</v>
      </c>
      <c r="J15" s="479">
        <v>0</v>
      </c>
    </row>
    <row r="16" spans="1:10" ht="25.5">
      <c r="A16" s="474" t="s">
        <v>33</v>
      </c>
      <c r="B16" s="474" t="s">
        <v>423</v>
      </c>
      <c r="C16" s="474" t="s">
        <v>425</v>
      </c>
      <c r="D16" s="474" t="s">
        <v>427</v>
      </c>
      <c r="E16" s="478" t="s">
        <v>428</v>
      </c>
      <c r="F16" s="479">
        <v>30000</v>
      </c>
      <c r="G16" s="479">
        <v>30000</v>
      </c>
      <c r="H16" s="479">
        <v>0</v>
      </c>
      <c r="I16" s="479">
        <v>0</v>
      </c>
      <c r="J16" s="479">
        <v>0</v>
      </c>
    </row>
    <row r="17" spans="1:10" ht="25.5">
      <c r="A17" s="474" t="s">
        <v>33</v>
      </c>
      <c r="B17" s="474" t="s">
        <v>423</v>
      </c>
      <c r="C17" s="474" t="s">
        <v>429</v>
      </c>
      <c r="D17" s="474" t="s">
        <v>16</v>
      </c>
      <c r="E17" s="478" t="s">
        <v>430</v>
      </c>
      <c r="F17" s="479">
        <v>3259000</v>
      </c>
      <c r="G17" s="479">
        <v>3259000</v>
      </c>
      <c r="H17" s="479">
        <v>0</v>
      </c>
      <c r="I17" s="479">
        <v>0</v>
      </c>
      <c r="J17" s="479">
        <v>0</v>
      </c>
    </row>
    <row r="18" spans="1:10">
      <c r="A18" s="474" t="s">
        <v>33</v>
      </c>
      <c r="B18" s="474" t="s">
        <v>423</v>
      </c>
      <c r="C18" s="474" t="s">
        <v>429</v>
      </c>
      <c r="D18" s="474" t="s">
        <v>431</v>
      </c>
      <c r="E18" s="478" t="s">
        <v>432</v>
      </c>
      <c r="F18" s="479">
        <v>2764000</v>
      </c>
      <c r="G18" s="479">
        <v>2764000</v>
      </c>
      <c r="H18" s="479">
        <v>0</v>
      </c>
      <c r="I18" s="479">
        <v>0</v>
      </c>
      <c r="J18" s="479">
        <v>0</v>
      </c>
    </row>
    <row r="19" spans="1:10" ht="25.5">
      <c r="A19" s="474" t="s">
        <v>33</v>
      </c>
      <c r="B19" s="474" t="s">
        <v>423</v>
      </c>
      <c r="C19" s="474" t="s">
        <v>429</v>
      </c>
      <c r="D19" s="474" t="s">
        <v>433</v>
      </c>
      <c r="E19" s="478" t="s">
        <v>434</v>
      </c>
      <c r="F19" s="479">
        <v>495000</v>
      </c>
      <c r="G19" s="479">
        <v>495000</v>
      </c>
      <c r="H19" s="479">
        <v>0</v>
      </c>
      <c r="I19" s="479">
        <v>0</v>
      </c>
      <c r="J19" s="479">
        <v>0</v>
      </c>
    </row>
    <row r="20" spans="1:10" ht="25.5">
      <c r="A20" s="474" t="s">
        <v>33</v>
      </c>
      <c r="B20" s="474" t="s">
        <v>423</v>
      </c>
      <c r="C20" s="474" t="s">
        <v>435</v>
      </c>
      <c r="D20" s="474" t="s">
        <v>16</v>
      </c>
      <c r="E20" s="478" t="s">
        <v>436</v>
      </c>
      <c r="F20" s="479">
        <v>138800000</v>
      </c>
      <c r="G20" s="479">
        <v>138800000</v>
      </c>
      <c r="H20" s="479">
        <v>0</v>
      </c>
      <c r="I20" s="479">
        <v>0</v>
      </c>
      <c r="J20" s="479">
        <v>0</v>
      </c>
    </row>
    <row r="21" spans="1:10">
      <c r="A21" s="474" t="s">
        <v>33</v>
      </c>
      <c r="B21" s="474" t="s">
        <v>423</v>
      </c>
      <c r="C21" s="474" t="s">
        <v>435</v>
      </c>
      <c r="D21" s="474" t="s">
        <v>437</v>
      </c>
      <c r="E21" s="478" t="s">
        <v>438</v>
      </c>
      <c r="F21" s="479">
        <v>138800000</v>
      </c>
      <c r="G21" s="479">
        <v>138800000</v>
      </c>
      <c r="H21" s="479">
        <v>0</v>
      </c>
      <c r="I21" s="479">
        <v>0</v>
      </c>
      <c r="J21" s="479">
        <v>0</v>
      </c>
    </row>
    <row r="22" spans="1:10">
      <c r="A22" s="474" t="s">
        <v>33</v>
      </c>
      <c r="B22" s="474" t="s">
        <v>423</v>
      </c>
      <c r="C22" s="474" t="s">
        <v>439</v>
      </c>
      <c r="D22" s="474" t="s">
        <v>16</v>
      </c>
      <c r="E22" s="478" t="s">
        <v>440</v>
      </c>
      <c r="F22" s="479">
        <v>81600000</v>
      </c>
      <c r="G22" s="479">
        <v>81600000</v>
      </c>
      <c r="H22" s="479">
        <v>0</v>
      </c>
      <c r="I22" s="479">
        <v>0</v>
      </c>
      <c r="J22" s="479">
        <v>0</v>
      </c>
    </row>
    <row r="23" spans="1:10" ht="25.5">
      <c r="A23" s="474" t="s">
        <v>33</v>
      </c>
      <c r="B23" s="474" t="s">
        <v>423</v>
      </c>
      <c r="C23" s="474" t="s">
        <v>439</v>
      </c>
      <c r="D23" s="474" t="s">
        <v>441</v>
      </c>
      <c r="E23" s="478" t="s">
        <v>442</v>
      </c>
      <c r="F23" s="479">
        <v>2950000</v>
      </c>
      <c r="G23" s="479">
        <v>2950000</v>
      </c>
      <c r="H23" s="479">
        <v>0</v>
      </c>
      <c r="I23" s="479">
        <v>0</v>
      </c>
      <c r="J23" s="479">
        <v>0</v>
      </c>
    </row>
    <row r="24" spans="1:10">
      <c r="A24" s="474" t="s">
        <v>33</v>
      </c>
      <c r="B24" s="474" t="s">
        <v>423</v>
      </c>
      <c r="C24" s="474" t="s">
        <v>439</v>
      </c>
      <c r="D24" s="474" t="s">
        <v>443</v>
      </c>
      <c r="E24" s="478" t="s">
        <v>444</v>
      </c>
      <c r="F24" s="479">
        <v>78650000</v>
      </c>
      <c r="G24" s="479">
        <v>78650000</v>
      </c>
      <c r="H24" s="479">
        <v>0</v>
      </c>
      <c r="I24" s="479">
        <v>0</v>
      </c>
      <c r="J24" s="479">
        <v>0</v>
      </c>
    </row>
    <row r="25" spans="1:10">
      <c r="A25" s="474" t="s">
        <v>33</v>
      </c>
      <c r="B25" s="474" t="s">
        <v>423</v>
      </c>
      <c r="C25" s="474" t="s">
        <v>445</v>
      </c>
      <c r="D25" s="474" t="s">
        <v>16</v>
      </c>
      <c r="E25" s="478" t="s">
        <v>446</v>
      </c>
      <c r="F25" s="479">
        <v>68100</v>
      </c>
      <c r="G25" s="479">
        <v>17130</v>
      </c>
      <c r="H25" s="479">
        <v>50970</v>
      </c>
      <c r="I25" s="479">
        <v>0</v>
      </c>
      <c r="J25" s="479">
        <v>0</v>
      </c>
    </row>
    <row r="26" spans="1:10" ht="38.25">
      <c r="A26" s="474" t="s">
        <v>33</v>
      </c>
      <c r="B26" s="474" t="s">
        <v>423</v>
      </c>
      <c r="C26" s="474" t="s">
        <v>445</v>
      </c>
      <c r="D26" s="474" t="s">
        <v>447</v>
      </c>
      <c r="E26" s="478" t="s">
        <v>448</v>
      </c>
      <c r="F26" s="479">
        <v>50970</v>
      </c>
      <c r="G26" s="479">
        <v>0</v>
      </c>
      <c r="H26" s="479">
        <v>50970</v>
      </c>
      <c r="I26" s="479">
        <v>0</v>
      </c>
      <c r="J26" s="479">
        <v>0</v>
      </c>
    </row>
    <row r="27" spans="1:10" ht="38.25">
      <c r="A27" s="474" t="s">
        <v>33</v>
      </c>
      <c r="B27" s="474" t="s">
        <v>423</v>
      </c>
      <c r="C27" s="474" t="s">
        <v>445</v>
      </c>
      <c r="D27" s="474" t="s">
        <v>449</v>
      </c>
      <c r="E27" s="478" t="s">
        <v>450</v>
      </c>
      <c r="F27" s="479">
        <v>17130</v>
      </c>
      <c r="G27" s="479">
        <v>17130</v>
      </c>
      <c r="H27" s="479">
        <v>0</v>
      </c>
      <c r="I27" s="479">
        <v>0</v>
      </c>
      <c r="J27" s="479">
        <v>0</v>
      </c>
    </row>
    <row r="28" spans="1:10">
      <c r="A28" s="474" t="s">
        <v>33</v>
      </c>
      <c r="B28" s="474" t="s">
        <v>451</v>
      </c>
      <c r="C28" s="474" t="s">
        <v>16</v>
      </c>
      <c r="D28" s="474" t="s">
        <v>16</v>
      </c>
      <c r="E28" s="478" t="s">
        <v>452</v>
      </c>
      <c r="F28" s="479">
        <v>18535709</v>
      </c>
      <c r="G28" s="479">
        <v>0</v>
      </c>
      <c r="H28" s="479">
        <v>18535709</v>
      </c>
      <c r="I28" s="479">
        <v>0</v>
      </c>
      <c r="J28" s="479">
        <v>0</v>
      </c>
    </row>
    <row r="29" spans="1:10">
      <c r="A29" s="474" t="s">
        <v>33</v>
      </c>
      <c r="B29" s="474" t="s">
        <v>451</v>
      </c>
      <c r="C29" s="474" t="s">
        <v>453</v>
      </c>
      <c r="D29" s="474" t="s">
        <v>16</v>
      </c>
      <c r="E29" s="478" t="s">
        <v>46</v>
      </c>
      <c r="F29" s="479">
        <v>6752176</v>
      </c>
      <c r="G29" s="479">
        <v>0</v>
      </c>
      <c r="H29" s="479">
        <v>6752176</v>
      </c>
      <c r="I29" s="479">
        <v>0</v>
      </c>
      <c r="J29" s="479">
        <v>0</v>
      </c>
    </row>
    <row r="30" spans="1:10" ht="25.5">
      <c r="A30" s="474" t="s">
        <v>33</v>
      </c>
      <c r="B30" s="474" t="s">
        <v>451</v>
      </c>
      <c r="C30" s="474" t="s">
        <v>453</v>
      </c>
      <c r="D30" s="474" t="s">
        <v>454</v>
      </c>
      <c r="E30" s="478" t="s">
        <v>455</v>
      </c>
      <c r="F30" s="479">
        <v>6752176</v>
      </c>
      <c r="G30" s="479">
        <v>0</v>
      </c>
      <c r="H30" s="479">
        <v>6752176</v>
      </c>
      <c r="I30" s="479">
        <v>0</v>
      </c>
      <c r="J30" s="479">
        <v>0</v>
      </c>
    </row>
    <row r="31" spans="1:10">
      <c r="A31" s="474" t="s">
        <v>33</v>
      </c>
      <c r="B31" s="474" t="s">
        <v>451</v>
      </c>
      <c r="C31" s="474" t="s">
        <v>456</v>
      </c>
      <c r="D31" s="474" t="s">
        <v>16</v>
      </c>
      <c r="E31" s="478" t="s">
        <v>457</v>
      </c>
      <c r="F31" s="479">
        <v>10864414</v>
      </c>
      <c r="G31" s="479">
        <v>0</v>
      </c>
      <c r="H31" s="479">
        <v>10864414</v>
      </c>
      <c r="I31" s="479">
        <v>0</v>
      </c>
      <c r="J31" s="479">
        <v>0</v>
      </c>
    </row>
    <row r="32" spans="1:10">
      <c r="A32" s="474" t="s">
        <v>33</v>
      </c>
      <c r="B32" s="474" t="s">
        <v>451</v>
      </c>
      <c r="C32" s="474" t="s">
        <v>456</v>
      </c>
      <c r="D32" s="474" t="s">
        <v>458</v>
      </c>
      <c r="E32" s="478" t="s">
        <v>459</v>
      </c>
      <c r="F32" s="479">
        <v>10864414</v>
      </c>
      <c r="G32" s="479">
        <v>0</v>
      </c>
      <c r="H32" s="479">
        <v>10864414</v>
      </c>
      <c r="I32" s="479">
        <v>0</v>
      </c>
      <c r="J32" s="479">
        <v>0</v>
      </c>
    </row>
    <row r="33" spans="1:10">
      <c r="A33" s="474" t="s">
        <v>33</v>
      </c>
      <c r="B33" s="474" t="s">
        <v>451</v>
      </c>
      <c r="C33" s="474" t="s">
        <v>445</v>
      </c>
      <c r="D33" s="474" t="s">
        <v>16</v>
      </c>
      <c r="E33" s="478" t="s">
        <v>446</v>
      </c>
      <c r="F33" s="479">
        <v>919119</v>
      </c>
      <c r="G33" s="479">
        <v>0</v>
      </c>
      <c r="H33" s="479">
        <v>919119</v>
      </c>
      <c r="I33" s="479">
        <v>0</v>
      </c>
      <c r="J33" s="479">
        <v>0</v>
      </c>
    </row>
    <row r="34" spans="1:10" ht="38.25">
      <c r="A34" s="474" t="s">
        <v>33</v>
      </c>
      <c r="B34" s="474" t="s">
        <v>451</v>
      </c>
      <c r="C34" s="474" t="s">
        <v>445</v>
      </c>
      <c r="D34" s="474" t="s">
        <v>447</v>
      </c>
      <c r="E34" s="478" t="s">
        <v>448</v>
      </c>
      <c r="F34" s="479">
        <v>919119</v>
      </c>
      <c r="G34" s="479">
        <v>0</v>
      </c>
      <c r="H34" s="479">
        <v>919119</v>
      </c>
      <c r="I34" s="479">
        <v>0</v>
      </c>
      <c r="J34" s="479">
        <v>0</v>
      </c>
    </row>
    <row r="35" spans="1:10">
      <c r="A35" s="474" t="s">
        <v>33</v>
      </c>
      <c r="B35" s="474" t="s">
        <v>460</v>
      </c>
      <c r="C35" s="474" t="s">
        <v>16</v>
      </c>
      <c r="D35" s="474" t="s">
        <v>16</v>
      </c>
      <c r="E35" s="478" t="s">
        <v>461</v>
      </c>
      <c r="F35" s="479">
        <v>9368681</v>
      </c>
      <c r="G35" s="479">
        <v>0</v>
      </c>
      <c r="H35" s="479">
        <v>9368681</v>
      </c>
      <c r="I35" s="479">
        <v>0</v>
      </c>
      <c r="J35" s="479">
        <v>0</v>
      </c>
    </row>
    <row r="36" spans="1:10">
      <c r="A36" s="474" t="s">
        <v>33</v>
      </c>
      <c r="B36" s="474" t="s">
        <v>460</v>
      </c>
      <c r="C36" s="474" t="s">
        <v>456</v>
      </c>
      <c r="D36" s="474" t="s">
        <v>16</v>
      </c>
      <c r="E36" s="478" t="s">
        <v>457</v>
      </c>
      <c r="F36" s="479">
        <v>9368681</v>
      </c>
      <c r="G36" s="479">
        <v>0</v>
      </c>
      <c r="H36" s="479">
        <v>9368681</v>
      </c>
      <c r="I36" s="479">
        <v>0</v>
      </c>
      <c r="J36" s="479">
        <v>0</v>
      </c>
    </row>
    <row r="37" spans="1:10">
      <c r="A37" s="474" t="s">
        <v>33</v>
      </c>
      <c r="B37" s="474" t="s">
        <v>460</v>
      </c>
      <c r="C37" s="474" t="s">
        <v>456</v>
      </c>
      <c r="D37" s="474" t="s">
        <v>458</v>
      </c>
      <c r="E37" s="478" t="s">
        <v>459</v>
      </c>
      <c r="F37" s="479">
        <v>9368681</v>
      </c>
      <c r="G37" s="479">
        <v>0</v>
      </c>
      <c r="H37" s="479">
        <v>9368681</v>
      </c>
      <c r="I37" s="479">
        <v>0</v>
      </c>
      <c r="J37" s="479">
        <v>0</v>
      </c>
    </row>
    <row r="38" spans="1:10">
      <c r="A38" s="474" t="s">
        <v>33</v>
      </c>
      <c r="B38" s="474" t="s">
        <v>462</v>
      </c>
      <c r="C38" s="474" t="s">
        <v>16</v>
      </c>
      <c r="D38" s="474" t="s">
        <v>16</v>
      </c>
      <c r="E38" s="478" t="s">
        <v>463</v>
      </c>
      <c r="F38" s="479">
        <v>852102625</v>
      </c>
      <c r="G38" s="479">
        <v>0</v>
      </c>
      <c r="H38" s="479">
        <v>849102625</v>
      </c>
      <c r="I38" s="479">
        <v>0</v>
      </c>
      <c r="J38" s="479">
        <v>3000000</v>
      </c>
    </row>
    <row r="39" spans="1:10">
      <c r="A39" s="474" t="s">
        <v>33</v>
      </c>
      <c r="B39" s="474" t="s">
        <v>462</v>
      </c>
      <c r="C39" s="474" t="s">
        <v>453</v>
      </c>
      <c r="D39" s="474" t="s">
        <v>16</v>
      </c>
      <c r="E39" s="478" t="s">
        <v>46</v>
      </c>
      <c r="F39" s="479">
        <v>5505858</v>
      </c>
      <c r="G39" s="479">
        <v>0</v>
      </c>
      <c r="H39" s="479">
        <v>5505858</v>
      </c>
      <c r="I39" s="479">
        <v>0</v>
      </c>
      <c r="J39" s="479">
        <v>0</v>
      </c>
    </row>
    <row r="40" spans="1:10" ht="25.5">
      <c r="A40" s="474" t="s">
        <v>33</v>
      </c>
      <c r="B40" s="474" t="s">
        <v>462</v>
      </c>
      <c r="C40" s="474" t="s">
        <v>453</v>
      </c>
      <c r="D40" s="474" t="s">
        <v>454</v>
      </c>
      <c r="E40" s="478" t="s">
        <v>455</v>
      </c>
      <c r="F40" s="479">
        <v>5505858</v>
      </c>
      <c r="G40" s="479">
        <v>0</v>
      </c>
      <c r="H40" s="479">
        <v>5505858</v>
      </c>
      <c r="I40" s="479">
        <v>0</v>
      </c>
      <c r="J40" s="479">
        <v>0</v>
      </c>
    </row>
    <row r="41" spans="1:10" ht="25.5">
      <c r="A41" s="474" t="s">
        <v>33</v>
      </c>
      <c r="B41" s="474" t="s">
        <v>462</v>
      </c>
      <c r="C41" s="474" t="s">
        <v>464</v>
      </c>
      <c r="D41" s="474" t="s">
        <v>16</v>
      </c>
      <c r="E41" s="478" t="s">
        <v>465</v>
      </c>
      <c r="F41" s="479">
        <v>3000000</v>
      </c>
      <c r="G41" s="479">
        <v>0</v>
      </c>
      <c r="H41" s="479">
        <v>0</v>
      </c>
      <c r="I41" s="479">
        <v>0</v>
      </c>
      <c r="J41" s="479">
        <v>3000000</v>
      </c>
    </row>
    <row r="42" spans="1:10">
      <c r="A42" s="474" t="s">
        <v>33</v>
      </c>
      <c r="B42" s="474" t="s">
        <v>462</v>
      </c>
      <c r="C42" s="474" t="s">
        <v>464</v>
      </c>
      <c r="D42" s="474" t="s">
        <v>466</v>
      </c>
      <c r="E42" s="478" t="s">
        <v>467</v>
      </c>
      <c r="F42" s="479">
        <v>3000000</v>
      </c>
      <c r="G42" s="479">
        <v>0</v>
      </c>
      <c r="H42" s="479">
        <v>0</v>
      </c>
      <c r="I42" s="479">
        <v>0</v>
      </c>
      <c r="J42" s="479">
        <v>3000000</v>
      </c>
    </row>
    <row r="43" spans="1:10">
      <c r="A43" s="474" t="s">
        <v>33</v>
      </c>
      <c r="B43" s="474" t="s">
        <v>462</v>
      </c>
      <c r="C43" s="474" t="s">
        <v>456</v>
      </c>
      <c r="D43" s="474" t="s">
        <v>16</v>
      </c>
      <c r="E43" s="478" t="s">
        <v>457</v>
      </c>
      <c r="F43" s="479">
        <v>839424082</v>
      </c>
      <c r="G43" s="479">
        <v>0</v>
      </c>
      <c r="H43" s="479">
        <v>839424082</v>
      </c>
      <c r="I43" s="479">
        <v>0</v>
      </c>
      <c r="J43" s="479">
        <v>0</v>
      </c>
    </row>
    <row r="44" spans="1:10">
      <c r="A44" s="474" t="s">
        <v>33</v>
      </c>
      <c r="B44" s="474" t="s">
        <v>462</v>
      </c>
      <c r="C44" s="474" t="s">
        <v>456</v>
      </c>
      <c r="D44" s="474" t="s">
        <v>458</v>
      </c>
      <c r="E44" s="478" t="s">
        <v>459</v>
      </c>
      <c r="F44" s="479">
        <v>839424082</v>
      </c>
      <c r="G44" s="479">
        <v>0</v>
      </c>
      <c r="H44" s="479">
        <v>839424082</v>
      </c>
      <c r="I44" s="479">
        <v>0</v>
      </c>
      <c r="J44" s="479">
        <v>0</v>
      </c>
    </row>
    <row r="45" spans="1:10">
      <c r="A45" s="474" t="s">
        <v>33</v>
      </c>
      <c r="B45" s="474" t="s">
        <v>462</v>
      </c>
      <c r="C45" s="474" t="s">
        <v>445</v>
      </c>
      <c r="D45" s="474" t="s">
        <v>16</v>
      </c>
      <c r="E45" s="478" t="s">
        <v>446</v>
      </c>
      <c r="F45" s="479">
        <v>4172685</v>
      </c>
      <c r="G45" s="479">
        <v>0</v>
      </c>
      <c r="H45" s="479">
        <v>4172685</v>
      </c>
      <c r="I45" s="479">
        <v>0</v>
      </c>
      <c r="J45" s="479">
        <v>0</v>
      </c>
    </row>
    <row r="46" spans="1:10" ht="38.25">
      <c r="A46" s="474" t="s">
        <v>33</v>
      </c>
      <c r="B46" s="474" t="s">
        <v>462</v>
      </c>
      <c r="C46" s="474" t="s">
        <v>445</v>
      </c>
      <c r="D46" s="474" t="s">
        <v>447</v>
      </c>
      <c r="E46" s="478" t="s">
        <v>448</v>
      </c>
      <c r="F46" s="479">
        <v>4172685</v>
      </c>
      <c r="G46" s="479">
        <v>0</v>
      </c>
      <c r="H46" s="479">
        <v>4172685</v>
      </c>
      <c r="I46" s="479">
        <v>0</v>
      </c>
      <c r="J46" s="479">
        <v>0</v>
      </c>
    </row>
    <row r="47" spans="1:10" ht="25.5">
      <c r="A47" s="474" t="s">
        <v>33</v>
      </c>
      <c r="B47" s="474" t="s">
        <v>468</v>
      </c>
      <c r="C47" s="474" t="s">
        <v>16</v>
      </c>
      <c r="D47" s="474" t="s">
        <v>16</v>
      </c>
      <c r="E47" s="478" t="s">
        <v>469</v>
      </c>
      <c r="F47" s="479">
        <v>4427678</v>
      </c>
      <c r="G47" s="479">
        <v>0</v>
      </c>
      <c r="H47" s="479">
        <v>2427678</v>
      </c>
      <c r="I47" s="479">
        <v>0</v>
      </c>
      <c r="J47" s="479">
        <v>2000000</v>
      </c>
    </row>
    <row r="48" spans="1:10">
      <c r="A48" s="474" t="s">
        <v>33</v>
      </c>
      <c r="B48" s="474" t="s">
        <v>468</v>
      </c>
      <c r="C48" s="474" t="s">
        <v>453</v>
      </c>
      <c r="D48" s="474" t="s">
        <v>16</v>
      </c>
      <c r="E48" s="478" t="s">
        <v>46</v>
      </c>
      <c r="F48" s="479">
        <v>2427678</v>
      </c>
      <c r="G48" s="479">
        <v>0</v>
      </c>
      <c r="H48" s="479">
        <v>2427678</v>
      </c>
      <c r="I48" s="479">
        <v>0</v>
      </c>
      <c r="J48" s="479">
        <v>0</v>
      </c>
    </row>
    <row r="49" spans="1:10" ht="25.5">
      <c r="A49" s="474" t="s">
        <v>33</v>
      </c>
      <c r="B49" s="474" t="s">
        <v>468</v>
      </c>
      <c r="C49" s="474" t="s">
        <v>453</v>
      </c>
      <c r="D49" s="474" t="s">
        <v>454</v>
      </c>
      <c r="E49" s="478" t="s">
        <v>455</v>
      </c>
      <c r="F49" s="479">
        <v>2427678</v>
      </c>
      <c r="G49" s="479">
        <v>0</v>
      </c>
      <c r="H49" s="479">
        <v>2427678</v>
      </c>
      <c r="I49" s="479">
        <v>0</v>
      </c>
      <c r="J49" s="479">
        <v>0</v>
      </c>
    </row>
    <row r="50" spans="1:10" ht="31.5" customHeight="1">
      <c r="A50" s="474" t="s">
        <v>33</v>
      </c>
      <c r="B50" s="474" t="s">
        <v>468</v>
      </c>
      <c r="C50" s="474" t="s">
        <v>464</v>
      </c>
      <c r="D50" s="474" t="s">
        <v>16</v>
      </c>
      <c r="E50" s="478" t="s">
        <v>465</v>
      </c>
      <c r="F50" s="479">
        <v>2000000</v>
      </c>
      <c r="G50" s="479">
        <v>0</v>
      </c>
      <c r="H50" s="479">
        <v>0</v>
      </c>
      <c r="I50" s="479">
        <v>0</v>
      </c>
      <c r="J50" s="479">
        <v>2000000</v>
      </c>
    </row>
    <row r="51" spans="1:10" ht="21.75" customHeight="1">
      <c r="A51" s="474" t="s">
        <v>33</v>
      </c>
      <c r="B51" s="474" t="s">
        <v>468</v>
      </c>
      <c r="C51" s="474" t="s">
        <v>464</v>
      </c>
      <c r="D51" s="474" t="s">
        <v>470</v>
      </c>
      <c r="E51" s="478" t="s">
        <v>471</v>
      </c>
      <c r="F51" s="479">
        <v>2000000</v>
      </c>
      <c r="G51" s="479">
        <v>0</v>
      </c>
      <c r="H51" s="479">
        <v>0</v>
      </c>
      <c r="I51" s="479">
        <v>0</v>
      </c>
      <c r="J51" s="479">
        <v>2000000</v>
      </c>
    </row>
    <row r="52" spans="1:10" ht="29.25" customHeight="1">
      <c r="A52" s="474" t="s">
        <v>33</v>
      </c>
      <c r="B52" s="474" t="s">
        <v>472</v>
      </c>
      <c r="C52" s="474" t="s">
        <v>16</v>
      </c>
      <c r="D52" s="474" t="s">
        <v>16</v>
      </c>
      <c r="E52" s="478" t="s">
        <v>473</v>
      </c>
      <c r="F52" s="479">
        <v>1000000</v>
      </c>
      <c r="G52" s="479">
        <v>0</v>
      </c>
      <c r="H52" s="479">
        <v>0</v>
      </c>
      <c r="I52" s="479">
        <v>0</v>
      </c>
      <c r="J52" s="479">
        <v>1000000</v>
      </c>
    </row>
    <row r="53" spans="1:10" ht="32.25" customHeight="1">
      <c r="A53" s="474" t="s">
        <v>33</v>
      </c>
      <c r="B53" s="474" t="s">
        <v>472</v>
      </c>
      <c r="C53" s="474" t="s">
        <v>464</v>
      </c>
      <c r="D53" s="474" t="s">
        <v>16</v>
      </c>
      <c r="E53" s="478" t="s">
        <v>465</v>
      </c>
      <c r="F53" s="479">
        <v>1000000</v>
      </c>
      <c r="G53" s="479">
        <v>0</v>
      </c>
      <c r="H53" s="479">
        <v>0</v>
      </c>
      <c r="I53" s="479">
        <v>0</v>
      </c>
      <c r="J53" s="479">
        <v>1000000</v>
      </c>
    </row>
    <row r="54" spans="1:10">
      <c r="A54" s="474" t="s">
        <v>33</v>
      </c>
      <c r="B54" s="474" t="s">
        <v>472</v>
      </c>
      <c r="C54" s="474" t="s">
        <v>464</v>
      </c>
      <c r="D54" s="474" t="s">
        <v>470</v>
      </c>
      <c r="E54" s="478" t="s">
        <v>471</v>
      </c>
      <c r="F54" s="479">
        <v>1000000</v>
      </c>
      <c r="G54" s="479">
        <v>0</v>
      </c>
      <c r="H54" s="479">
        <v>0</v>
      </c>
      <c r="I54" s="479">
        <v>0</v>
      </c>
      <c r="J54" s="479">
        <v>1000000</v>
      </c>
    </row>
    <row r="55" spans="1:10" ht="25.5">
      <c r="A55" s="474" t="s">
        <v>33</v>
      </c>
      <c r="B55" s="474" t="s">
        <v>474</v>
      </c>
      <c r="C55" s="474" t="s">
        <v>16</v>
      </c>
      <c r="D55" s="474" t="s">
        <v>16</v>
      </c>
      <c r="E55" s="478" t="s">
        <v>475</v>
      </c>
      <c r="F55" s="479">
        <v>5335847069</v>
      </c>
      <c r="G55" s="479">
        <v>208430241</v>
      </c>
      <c r="H55" s="479">
        <v>5124416828</v>
      </c>
      <c r="I55" s="479">
        <v>0</v>
      </c>
      <c r="J55" s="479">
        <v>3000000</v>
      </c>
    </row>
    <row r="56" spans="1:10">
      <c r="A56" s="474" t="s">
        <v>33</v>
      </c>
      <c r="B56" s="474" t="s">
        <v>474</v>
      </c>
      <c r="C56" s="474" t="s">
        <v>476</v>
      </c>
      <c r="D56" s="474" t="s">
        <v>16</v>
      </c>
      <c r="E56" s="478" t="s">
        <v>477</v>
      </c>
      <c r="F56" s="479">
        <v>4824480626</v>
      </c>
      <c r="G56" s="479">
        <v>0</v>
      </c>
      <c r="H56" s="479">
        <v>4824480626</v>
      </c>
      <c r="I56" s="479">
        <v>0</v>
      </c>
      <c r="J56" s="479">
        <v>0</v>
      </c>
    </row>
    <row r="57" spans="1:10">
      <c r="A57" s="474" t="s">
        <v>33</v>
      </c>
      <c r="B57" s="474" t="s">
        <v>474</v>
      </c>
      <c r="C57" s="474" t="s">
        <v>476</v>
      </c>
      <c r="D57" s="474" t="s">
        <v>478</v>
      </c>
      <c r="E57" s="478" t="s">
        <v>479</v>
      </c>
      <c r="F57" s="479">
        <v>4824480626</v>
      </c>
      <c r="G57" s="479">
        <v>0</v>
      </c>
      <c r="H57" s="479">
        <v>4824480626</v>
      </c>
      <c r="I57" s="479">
        <v>0</v>
      </c>
      <c r="J57" s="479">
        <v>0</v>
      </c>
    </row>
    <row r="58" spans="1:10">
      <c r="A58" s="474" t="s">
        <v>33</v>
      </c>
      <c r="B58" s="474" t="s">
        <v>474</v>
      </c>
      <c r="C58" s="474" t="s">
        <v>480</v>
      </c>
      <c r="D58" s="474" t="s">
        <v>16</v>
      </c>
      <c r="E58" s="478" t="s">
        <v>481</v>
      </c>
      <c r="F58" s="479">
        <v>508366443</v>
      </c>
      <c r="G58" s="479">
        <v>208430241</v>
      </c>
      <c r="H58" s="479">
        <v>299936202</v>
      </c>
      <c r="I58" s="479">
        <v>0</v>
      </c>
      <c r="J58" s="479">
        <v>0</v>
      </c>
    </row>
    <row r="59" spans="1:10" ht="38.25">
      <c r="A59" s="474" t="s">
        <v>33</v>
      </c>
      <c r="B59" s="474" t="s">
        <v>474</v>
      </c>
      <c r="C59" s="474" t="s">
        <v>480</v>
      </c>
      <c r="D59" s="474" t="s">
        <v>482</v>
      </c>
      <c r="E59" s="478" t="s">
        <v>483</v>
      </c>
      <c r="F59" s="479">
        <v>508366443</v>
      </c>
      <c r="G59" s="479">
        <v>208430241</v>
      </c>
      <c r="H59" s="479">
        <v>299936202</v>
      </c>
      <c r="I59" s="479">
        <v>0</v>
      </c>
      <c r="J59" s="479">
        <v>0</v>
      </c>
    </row>
    <row r="60" spans="1:10" ht="25.5">
      <c r="A60" s="474" t="s">
        <v>33</v>
      </c>
      <c r="B60" s="474" t="s">
        <v>474</v>
      </c>
      <c r="C60" s="474" t="s">
        <v>464</v>
      </c>
      <c r="D60" s="474" t="s">
        <v>16</v>
      </c>
      <c r="E60" s="478" t="s">
        <v>465</v>
      </c>
      <c r="F60" s="479">
        <v>3000000</v>
      </c>
      <c r="G60" s="479">
        <v>0</v>
      </c>
      <c r="H60" s="479">
        <v>0</v>
      </c>
      <c r="I60" s="479">
        <v>0</v>
      </c>
      <c r="J60" s="479">
        <v>3000000</v>
      </c>
    </row>
    <row r="61" spans="1:10">
      <c r="A61" s="474" t="s">
        <v>33</v>
      </c>
      <c r="B61" s="474" t="s">
        <v>474</v>
      </c>
      <c r="C61" s="474" t="s">
        <v>464</v>
      </c>
      <c r="D61" s="474" t="s">
        <v>466</v>
      </c>
      <c r="E61" s="478" t="s">
        <v>467</v>
      </c>
      <c r="F61" s="479">
        <v>3000000</v>
      </c>
      <c r="G61" s="479">
        <v>0</v>
      </c>
      <c r="H61" s="479">
        <v>0</v>
      </c>
      <c r="I61" s="479">
        <v>0</v>
      </c>
      <c r="J61" s="479">
        <v>3000000</v>
      </c>
    </row>
    <row r="62" spans="1:10" ht="38.25">
      <c r="A62" s="474" t="s">
        <v>33</v>
      </c>
      <c r="B62" s="474" t="s">
        <v>484</v>
      </c>
      <c r="C62" s="474" t="s">
        <v>16</v>
      </c>
      <c r="D62" s="474" t="s">
        <v>16</v>
      </c>
      <c r="E62" s="478" t="s">
        <v>485</v>
      </c>
      <c r="F62" s="479">
        <v>4129935</v>
      </c>
      <c r="G62" s="479">
        <v>0</v>
      </c>
      <c r="H62" s="479">
        <v>2629935</v>
      </c>
      <c r="I62" s="479">
        <v>0</v>
      </c>
      <c r="J62" s="479">
        <v>1500000</v>
      </c>
    </row>
    <row r="63" spans="1:10">
      <c r="A63" s="474" t="s">
        <v>33</v>
      </c>
      <c r="B63" s="474" t="s">
        <v>484</v>
      </c>
      <c r="C63" s="474" t="s">
        <v>453</v>
      </c>
      <c r="D63" s="474" t="s">
        <v>16</v>
      </c>
      <c r="E63" s="478" t="s">
        <v>46</v>
      </c>
      <c r="F63" s="479">
        <v>343035</v>
      </c>
      <c r="G63" s="479">
        <v>0</v>
      </c>
      <c r="H63" s="479">
        <v>343035</v>
      </c>
      <c r="I63" s="479">
        <v>0</v>
      </c>
      <c r="J63" s="479">
        <v>0</v>
      </c>
    </row>
    <row r="64" spans="1:10" ht="25.5">
      <c r="A64" s="474" t="s">
        <v>33</v>
      </c>
      <c r="B64" s="474" t="s">
        <v>484</v>
      </c>
      <c r="C64" s="474" t="s">
        <v>453</v>
      </c>
      <c r="D64" s="474" t="s">
        <v>454</v>
      </c>
      <c r="E64" s="478" t="s">
        <v>455</v>
      </c>
      <c r="F64" s="479">
        <v>343035</v>
      </c>
      <c r="G64" s="479">
        <v>0</v>
      </c>
      <c r="H64" s="479">
        <v>343035</v>
      </c>
      <c r="I64" s="479">
        <v>0</v>
      </c>
      <c r="J64" s="479">
        <v>0</v>
      </c>
    </row>
    <row r="65" spans="1:10" ht="25.5">
      <c r="A65" s="474" t="s">
        <v>33</v>
      </c>
      <c r="B65" s="474" t="s">
        <v>484</v>
      </c>
      <c r="C65" s="474" t="s">
        <v>464</v>
      </c>
      <c r="D65" s="474" t="s">
        <v>16</v>
      </c>
      <c r="E65" s="478" t="s">
        <v>465</v>
      </c>
      <c r="F65" s="479">
        <v>1500000</v>
      </c>
      <c r="G65" s="479">
        <v>0</v>
      </c>
      <c r="H65" s="479">
        <v>0</v>
      </c>
      <c r="I65" s="479">
        <v>0</v>
      </c>
      <c r="J65" s="479">
        <v>1500000</v>
      </c>
    </row>
    <row r="66" spans="1:10">
      <c r="A66" s="474" t="s">
        <v>33</v>
      </c>
      <c r="B66" s="474" t="s">
        <v>484</v>
      </c>
      <c r="C66" s="474" t="s">
        <v>464</v>
      </c>
      <c r="D66" s="474" t="s">
        <v>470</v>
      </c>
      <c r="E66" s="478" t="s">
        <v>471</v>
      </c>
      <c r="F66" s="479">
        <v>1500000</v>
      </c>
      <c r="G66" s="479">
        <v>0</v>
      </c>
      <c r="H66" s="479">
        <v>0</v>
      </c>
      <c r="I66" s="479">
        <v>0</v>
      </c>
      <c r="J66" s="479">
        <v>1500000</v>
      </c>
    </row>
    <row r="67" spans="1:10">
      <c r="A67" s="474" t="s">
        <v>33</v>
      </c>
      <c r="B67" s="474" t="s">
        <v>484</v>
      </c>
      <c r="C67" s="474" t="s">
        <v>456</v>
      </c>
      <c r="D67" s="474" t="s">
        <v>16</v>
      </c>
      <c r="E67" s="478" t="s">
        <v>457</v>
      </c>
      <c r="F67" s="479">
        <v>2286900</v>
      </c>
      <c r="G67" s="479">
        <v>0</v>
      </c>
      <c r="H67" s="479">
        <v>2286900</v>
      </c>
      <c r="I67" s="479">
        <v>0</v>
      </c>
      <c r="J67" s="479">
        <v>0</v>
      </c>
    </row>
    <row r="68" spans="1:10">
      <c r="A68" s="474" t="s">
        <v>33</v>
      </c>
      <c r="B68" s="474" t="s">
        <v>484</v>
      </c>
      <c r="C68" s="474" t="s">
        <v>456</v>
      </c>
      <c r="D68" s="474" t="s">
        <v>458</v>
      </c>
      <c r="E68" s="478" t="s">
        <v>459</v>
      </c>
      <c r="F68" s="479">
        <v>2286900</v>
      </c>
      <c r="G68" s="479">
        <v>0</v>
      </c>
      <c r="H68" s="479">
        <v>2286900</v>
      </c>
      <c r="I68" s="479">
        <v>0</v>
      </c>
      <c r="J68" s="479">
        <v>0</v>
      </c>
    </row>
    <row r="69" spans="1:10">
      <c r="A69" s="476" t="s">
        <v>38</v>
      </c>
      <c r="B69" s="474" t="s">
        <v>16</v>
      </c>
      <c r="C69" s="474" t="s">
        <v>16</v>
      </c>
      <c r="D69" s="474" t="s">
        <v>16</v>
      </c>
      <c r="E69" s="477" t="s">
        <v>486</v>
      </c>
      <c r="F69" s="475">
        <v>2452186101</v>
      </c>
      <c r="G69" s="475">
        <v>220939461</v>
      </c>
      <c r="H69" s="475">
        <v>2226246640</v>
      </c>
      <c r="I69" s="475">
        <v>0</v>
      </c>
      <c r="J69" s="475">
        <v>5000000</v>
      </c>
    </row>
    <row r="70" spans="1:10">
      <c r="A70" s="474" t="s">
        <v>38</v>
      </c>
      <c r="B70" s="474" t="s">
        <v>487</v>
      </c>
      <c r="C70" s="474" t="s">
        <v>16</v>
      </c>
      <c r="D70" s="474" t="s">
        <v>16</v>
      </c>
      <c r="E70" s="478" t="s">
        <v>488</v>
      </c>
      <c r="F70" s="479">
        <v>1000000</v>
      </c>
      <c r="G70" s="479">
        <v>0</v>
      </c>
      <c r="H70" s="479">
        <v>0</v>
      </c>
      <c r="I70" s="479">
        <v>0</v>
      </c>
      <c r="J70" s="479">
        <v>1000000</v>
      </c>
    </row>
    <row r="71" spans="1:10" ht="25.5">
      <c r="A71" s="474" t="s">
        <v>38</v>
      </c>
      <c r="B71" s="474" t="s">
        <v>487</v>
      </c>
      <c r="C71" s="474" t="s">
        <v>464</v>
      </c>
      <c r="D71" s="474" t="s">
        <v>16</v>
      </c>
      <c r="E71" s="478" t="s">
        <v>465</v>
      </c>
      <c r="F71" s="479">
        <v>1000000</v>
      </c>
      <c r="G71" s="479">
        <v>0</v>
      </c>
      <c r="H71" s="479">
        <v>0</v>
      </c>
      <c r="I71" s="479">
        <v>0</v>
      </c>
      <c r="J71" s="479">
        <v>1000000</v>
      </c>
    </row>
    <row r="72" spans="1:10">
      <c r="A72" s="474" t="s">
        <v>38</v>
      </c>
      <c r="B72" s="474" t="s">
        <v>487</v>
      </c>
      <c r="C72" s="474" t="s">
        <v>464</v>
      </c>
      <c r="D72" s="474" t="s">
        <v>470</v>
      </c>
      <c r="E72" s="478" t="s">
        <v>471</v>
      </c>
      <c r="F72" s="479">
        <v>1000000</v>
      </c>
      <c r="G72" s="479">
        <v>0</v>
      </c>
      <c r="H72" s="479">
        <v>0</v>
      </c>
      <c r="I72" s="479">
        <v>0</v>
      </c>
      <c r="J72" s="479">
        <v>1000000</v>
      </c>
    </row>
    <row r="73" spans="1:10">
      <c r="A73" s="474" t="s">
        <v>38</v>
      </c>
      <c r="B73" s="474" t="s">
        <v>489</v>
      </c>
      <c r="C73" s="474" t="s">
        <v>16</v>
      </c>
      <c r="D73" s="474" t="s">
        <v>16</v>
      </c>
      <c r="E73" s="478" t="s">
        <v>490</v>
      </c>
      <c r="F73" s="479">
        <v>32920515</v>
      </c>
      <c r="G73" s="479">
        <v>13087410</v>
      </c>
      <c r="H73" s="479">
        <v>18833105</v>
      </c>
      <c r="I73" s="479">
        <v>0</v>
      </c>
      <c r="J73" s="479">
        <v>1000000</v>
      </c>
    </row>
    <row r="74" spans="1:10">
      <c r="A74" s="474" t="s">
        <v>38</v>
      </c>
      <c r="B74" s="474" t="s">
        <v>489</v>
      </c>
      <c r="C74" s="474" t="s">
        <v>480</v>
      </c>
      <c r="D74" s="474" t="s">
        <v>16</v>
      </c>
      <c r="E74" s="478" t="s">
        <v>481</v>
      </c>
      <c r="F74" s="479">
        <v>30786200</v>
      </c>
      <c r="G74" s="479">
        <v>12622342</v>
      </c>
      <c r="H74" s="479">
        <v>18163858</v>
      </c>
      <c r="I74" s="479">
        <v>0</v>
      </c>
      <c r="J74" s="479">
        <v>0</v>
      </c>
    </row>
    <row r="75" spans="1:10" ht="38.25">
      <c r="A75" s="474" t="s">
        <v>38</v>
      </c>
      <c r="B75" s="474" t="s">
        <v>489</v>
      </c>
      <c r="C75" s="474" t="s">
        <v>480</v>
      </c>
      <c r="D75" s="474" t="s">
        <v>482</v>
      </c>
      <c r="E75" s="478" t="s">
        <v>483</v>
      </c>
      <c r="F75" s="479">
        <v>30786200</v>
      </c>
      <c r="G75" s="479">
        <v>12622342</v>
      </c>
      <c r="H75" s="479">
        <v>18163858</v>
      </c>
      <c r="I75" s="479">
        <v>0</v>
      </c>
      <c r="J75" s="479">
        <v>0</v>
      </c>
    </row>
    <row r="76" spans="1:10" ht="25.5">
      <c r="A76" s="474" t="s">
        <v>38</v>
      </c>
      <c r="B76" s="474" t="s">
        <v>489</v>
      </c>
      <c r="C76" s="474" t="s">
        <v>464</v>
      </c>
      <c r="D76" s="474" t="s">
        <v>16</v>
      </c>
      <c r="E76" s="478" t="s">
        <v>465</v>
      </c>
      <c r="F76" s="479">
        <v>1000000</v>
      </c>
      <c r="G76" s="479">
        <v>0</v>
      </c>
      <c r="H76" s="479">
        <v>0</v>
      </c>
      <c r="I76" s="479">
        <v>0</v>
      </c>
      <c r="J76" s="479">
        <v>1000000</v>
      </c>
    </row>
    <row r="77" spans="1:10">
      <c r="A77" s="474" t="s">
        <v>38</v>
      </c>
      <c r="B77" s="474" t="s">
        <v>489</v>
      </c>
      <c r="C77" s="474" t="s">
        <v>464</v>
      </c>
      <c r="D77" s="474" t="s">
        <v>470</v>
      </c>
      <c r="E77" s="478" t="s">
        <v>471</v>
      </c>
      <c r="F77" s="479">
        <v>1000000</v>
      </c>
      <c r="G77" s="479">
        <v>0</v>
      </c>
      <c r="H77" s="479">
        <v>0</v>
      </c>
      <c r="I77" s="479">
        <v>0</v>
      </c>
      <c r="J77" s="479">
        <v>1000000</v>
      </c>
    </row>
    <row r="78" spans="1:10">
      <c r="A78" s="474" t="s">
        <v>38</v>
      </c>
      <c r="B78" s="474" t="s">
        <v>489</v>
      </c>
      <c r="C78" s="474" t="s">
        <v>445</v>
      </c>
      <c r="D78" s="474" t="s">
        <v>16</v>
      </c>
      <c r="E78" s="478" t="s">
        <v>446</v>
      </c>
      <c r="F78" s="479">
        <v>1134315</v>
      </c>
      <c r="G78" s="479">
        <v>465068</v>
      </c>
      <c r="H78" s="479">
        <v>669247</v>
      </c>
      <c r="I78" s="479">
        <v>0</v>
      </c>
      <c r="J78" s="479">
        <v>0</v>
      </c>
    </row>
    <row r="79" spans="1:10" ht="51">
      <c r="A79" s="474" t="s">
        <v>38</v>
      </c>
      <c r="B79" s="474" t="s">
        <v>489</v>
      </c>
      <c r="C79" s="474" t="s">
        <v>445</v>
      </c>
      <c r="D79" s="474" t="s">
        <v>491</v>
      </c>
      <c r="E79" s="478" t="s">
        <v>492</v>
      </c>
      <c r="F79" s="479">
        <v>142172</v>
      </c>
      <c r="G79" s="479">
        <v>58290</v>
      </c>
      <c r="H79" s="479">
        <v>83882</v>
      </c>
      <c r="I79" s="479">
        <v>0</v>
      </c>
      <c r="J79" s="479">
        <v>0</v>
      </c>
    </row>
    <row r="80" spans="1:10" ht="38.25">
      <c r="A80" s="474" t="s">
        <v>38</v>
      </c>
      <c r="B80" s="474" t="s">
        <v>489</v>
      </c>
      <c r="C80" s="474" t="s">
        <v>445</v>
      </c>
      <c r="D80" s="474" t="s">
        <v>493</v>
      </c>
      <c r="E80" s="478" t="s">
        <v>494</v>
      </c>
      <c r="F80" s="479">
        <v>992143</v>
      </c>
      <c r="G80" s="479">
        <v>406778</v>
      </c>
      <c r="H80" s="479">
        <v>585365</v>
      </c>
      <c r="I80" s="479">
        <v>0</v>
      </c>
      <c r="J80" s="479">
        <v>0</v>
      </c>
    </row>
    <row r="81" spans="1:10">
      <c r="A81" s="474" t="s">
        <v>38</v>
      </c>
      <c r="B81" s="474" t="s">
        <v>495</v>
      </c>
      <c r="C81" s="474" t="s">
        <v>16</v>
      </c>
      <c r="D81" s="474" t="s">
        <v>16</v>
      </c>
      <c r="E81" s="478" t="s">
        <v>496</v>
      </c>
      <c r="F81" s="479">
        <v>5442667</v>
      </c>
      <c r="G81" s="479">
        <v>1386893</v>
      </c>
      <c r="H81" s="479">
        <v>4055774</v>
      </c>
      <c r="I81" s="479">
        <v>0</v>
      </c>
      <c r="J81" s="479">
        <v>0</v>
      </c>
    </row>
    <row r="82" spans="1:10">
      <c r="A82" s="474" t="s">
        <v>38</v>
      </c>
      <c r="B82" s="474" t="s">
        <v>495</v>
      </c>
      <c r="C82" s="474" t="s">
        <v>497</v>
      </c>
      <c r="D82" s="474" t="s">
        <v>16</v>
      </c>
      <c r="E82" s="478" t="s">
        <v>498</v>
      </c>
      <c r="F82" s="479">
        <v>2782667</v>
      </c>
      <c r="G82" s="479">
        <v>1140893</v>
      </c>
      <c r="H82" s="479">
        <v>1641774</v>
      </c>
      <c r="I82" s="479">
        <v>0</v>
      </c>
      <c r="J82" s="479">
        <v>0</v>
      </c>
    </row>
    <row r="83" spans="1:10" ht="38.25">
      <c r="A83" s="474" t="s">
        <v>38</v>
      </c>
      <c r="B83" s="474" t="s">
        <v>495</v>
      </c>
      <c r="C83" s="474" t="s">
        <v>497</v>
      </c>
      <c r="D83" s="474" t="s">
        <v>499</v>
      </c>
      <c r="E83" s="478" t="s">
        <v>500</v>
      </c>
      <c r="F83" s="479">
        <v>2782667</v>
      </c>
      <c r="G83" s="479">
        <v>1140893</v>
      </c>
      <c r="H83" s="479">
        <v>1641774</v>
      </c>
      <c r="I83" s="479">
        <v>0</v>
      </c>
      <c r="J83" s="479">
        <v>0</v>
      </c>
    </row>
    <row r="84" spans="1:10">
      <c r="A84" s="474" t="s">
        <v>38</v>
      </c>
      <c r="B84" s="474" t="s">
        <v>495</v>
      </c>
      <c r="C84" s="474" t="s">
        <v>480</v>
      </c>
      <c r="D84" s="474" t="s">
        <v>16</v>
      </c>
      <c r="E84" s="478" t="s">
        <v>481</v>
      </c>
      <c r="F84" s="479">
        <v>600000</v>
      </c>
      <c r="G84" s="479">
        <v>246000</v>
      </c>
      <c r="H84" s="479">
        <v>354000</v>
      </c>
      <c r="I84" s="479">
        <v>0</v>
      </c>
      <c r="J84" s="479">
        <v>0</v>
      </c>
    </row>
    <row r="85" spans="1:10" ht="38.25">
      <c r="A85" s="474" t="s">
        <v>38</v>
      </c>
      <c r="B85" s="474" t="s">
        <v>495</v>
      </c>
      <c r="C85" s="474" t="s">
        <v>480</v>
      </c>
      <c r="D85" s="474" t="s">
        <v>482</v>
      </c>
      <c r="E85" s="478" t="s">
        <v>483</v>
      </c>
      <c r="F85" s="479">
        <v>600000</v>
      </c>
      <c r="G85" s="479">
        <v>246000</v>
      </c>
      <c r="H85" s="479">
        <v>354000</v>
      </c>
      <c r="I85" s="479">
        <v>0</v>
      </c>
      <c r="J85" s="479">
        <v>0</v>
      </c>
    </row>
    <row r="86" spans="1:10">
      <c r="A86" s="474" t="s">
        <v>38</v>
      </c>
      <c r="B86" s="474" t="s">
        <v>495</v>
      </c>
      <c r="C86" s="474" t="s">
        <v>501</v>
      </c>
      <c r="D86" s="474" t="s">
        <v>16</v>
      </c>
      <c r="E86" s="478" t="s">
        <v>502</v>
      </c>
      <c r="F86" s="479">
        <v>2060000</v>
      </c>
      <c r="G86" s="479">
        <v>0</v>
      </c>
      <c r="H86" s="479">
        <v>2060000</v>
      </c>
      <c r="I86" s="479">
        <v>0</v>
      </c>
      <c r="J86" s="479">
        <v>0</v>
      </c>
    </row>
    <row r="87" spans="1:10">
      <c r="A87" s="474" t="s">
        <v>38</v>
      </c>
      <c r="B87" s="474" t="s">
        <v>495</v>
      </c>
      <c r="C87" s="474" t="s">
        <v>501</v>
      </c>
      <c r="D87" s="474" t="s">
        <v>503</v>
      </c>
      <c r="E87" s="478" t="s">
        <v>504</v>
      </c>
      <c r="F87" s="479">
        <v>2060000</v>
      </c>
      <c r="G87" s="479">
        <v>0</v>
      </c>
      <c r="H87" s="479">
        <v>2060000</v>
      </c>
      <c r="I87" s="479">
        <v>0</v>
      </c>
      <c r="J87" s="479">
        <v>0</v>
      </c>
    </row>
    <row r="88" spans="1:10">
      <c r="A88" s="474" t="s">
        <v>38</v>
      </c>
      <c r="B88" s="474" t="s">
        <v>505</v>
      </c>
      <c r="C88" s="474" t="s">
        <v>16</v>
      </c>
      <c r="D88" s="474" t="s">
        <v>16</v>
      </c>
      <c r="E88" s="478" t="s">
        <v>506</v>
      </c>
      <c r="F88" s="479">
        <v>5526514</v>
      </c>
      <c r="G88" s="479">
        <v>2265870</v>
      </c>
      <c r="H88" s="479">
        <v>3260644</v>
      </c>
      <c r="I88" s="479">
        <v>0</v>
      </c>
      <c r="J88" s="479">
        <v>0</v>
      </c>
    </row>
    <row r="89" spans="1:10">
      <c r="A89" s="474" t="s">
        <v>38</v>
      </c>
      <c r="B89" s="474" t="s">
        <v>505</v>
      </c>
      <c r="C89" s="474" t="s">
        <v>480</v>
      </c>
      <c r="D89" s="474" t="s">
        <v>16</v>
      </c>
      <c r="E89" s="478" t="s">
        <v>481</v>
      </c>
      <c r="F89" s="479">
        <v>4884514</v>
      </c>
      <c r="G89" s="479">
        <v>2002650</v>
      </c>
      <c r="H89" s="479">
        <v>2881864</v>
      </c>
      <c r="I89" s="479">
        <v>0</v>
      </c>
      <c r="J89" s="479">
        <v>0</v>
      </c>
    </row>
    <row r="90" spans="1:10" ht="38.25">
      <c r="A90" s="474" t="s">
        <v>38</v>
      </c>
      <c r="B90" s="474" t="s">
        <v>505</v>
      </c>
      <c r="C90" s="474" t="s">
        <v>480</v>
      </c>
      <c r="D90" s="474" t="s">
        <v>482</v>
      </c>
      <c r="E90" s="478" t="s">
        <v>483</v>
      </c>
      <c r="F90" s="479">
        <v>4884514</v>
      </c>
      <c r="G90" s="479">
        <v>2002650</v>
      </c>
      <c r="H90" s="479">
        <v>2881864</v>
      </c>
      <c r="I90" s="479">
        <v>0</v>
      </c>
      <c r="J90" s="479">
        <v>0</v>
      </c>
    </row>
    <row r="91" spans="1:10">
      <c r="A91" s="474" t="s">
        <v>38</v>
      </c>
      <c r="B91" s="474" t="s">
        <v>505</v>
      </c>
      <c r="C91" s="474" t="s">
        <v>445</v>
      </c>
      <c r="D91" s="474" t="s">
        <v>16</v>
      </c>
      <c r="E91" s="478" t="s">
        <v>446</v>
      </c>
      <c r="F91" s="479">
        <v>642000</v>
      </c>
      <c r="G91" s="479">
        <v>263220</v>
      </c>
      <c r="H91" s="479">
        <v>378780</v>
      </c>
      <c r="I91" s="479">
        <v>0</v>
      </c>
      <c r="J91" s="479">
        <v>0</v>
      </c>
    </row>
    <row r="92" spans="1:10" ht="38.25">
      <c r="A92" s="474" t="s">
        <v>38</v>
      </c>
      <c r="B92" s="474" t="s">
        <v>505</v>
      </c>
      <c r="C92" s="474" t="s">
        <v>445</v>
      </c>
      <c r="D92" s="474" t="s">
        <v>493</v>
      </c>
      <c r="E92" s="478" t="s">
        <v>494</v>
      </c>
      <c r="F92" s="479">
        <v>642000</v>
      </c>
      <c r="G92" s="479">
        <v>263220</v>
      </c>
      <c r="H92" s="479">
        <v>378780</v>
      </c>
      <c r="I92" s="479">
        <v>0</v>
      </c>
      <c r="J92" s="479">
        <v>0</v>
      </c>
    </row>
    <row r="93" spans="1:10">
      <c r="A93" s="474" t="s">
        <v>38</v>
      </c>
      <c r="B93" s="474" t="s">
        <v>507</v>
      </c>
      <c r="C93" s="474" t="s">
        <v>16</v>
      </c>
      <c r="D93" s="474" t="s">
        <v>16</v>
      </c>
      <c r="E93" s="478" t="s">
        <v>508</v>
      </c>
      <c r="F93" s="479">
        <v>394501918</v>
      </c>
      <c r="G93" s="479">
        <v>134930145</v>
      </c>
      <c r="H93" s="479">
        <v>258571773</v>
      </c>
      <c r="I93" s="479">
        <v>0</v>
      </c>
      <c r="J93" s="479">
        <v>1000000</v>
      </c>
    </row>
    <row r="94" spans="1:10">
      <c r="A94" s="474" t="s">
        <v>38</v>
      </c>
      <c r="B94" s="474" t="s">
        <v>507</v>
      </c>
      <c r="C94" s="474" t="s">
        <v>480</v>
      </c>
      <c r="D94" s="474" t="s">
        <v>16</v>
      </c>
      <c r="E94" s="478" t="s">
        <v>481</v>
      </c>
      <c r="F94" s="479">
        <v>329097918</v>
      </c>
      <c r="G94" s="479">
        <v>134930145</v>
      </c>
      <c r="H94" s="479">
        <v>194167773</v>
      </c>
      <c r="I94" s="479">
        <v>0</v>
      </c>
      <c r="J94" s="479">
        <v>0</v>
      </c>
    </row>
    <row r="95" spans="1:10" ht="38.25">
      <c r="A95" s="474" t="s">
        <v>38</v>
      </c>
      <c r="B95" s="474" t="s">
        <v>507</v>
      </c>
      <c r="C95" s="474" t="s">
        <v>480</v>
      </c>
      <c r="D95" s="474" t="s">
        <v>482</v>
      </c>
      <c r="E95" s="478" t="s">
        <v>483</v>
      </c>
      <c r="F95" s="479">
        <v>329097918</v>
      </c>
      <c r="G95" s="479">
        <v>134930145</v>
      </c>
      <c r="H95" s="479">
        <v>194167773</v>
      </c>
      <c r="I95" s="479">
        <v>0</v>
      </c>
      <c r="J95" s="479">
        <v>0</v>
      </c>
    </row>
    <row r="96" spans="1:10">
      <c r="A96" s="474" t="s">
        <v>38</v>
      </c>
      <c r="B96" s="474" t="s">
        <v>507</v>
      </c>
      <c r="C96" s="474" t="s">
        <v>509</v>
      </c>
      <c r="D96" s="474" t="s">
        <v>16</v>
      </c>
      <c r="E96" s="478" t="s">
        <v>510</v>
      </c>
      <c r="F96" s="479">
        <v>30840000</v>
      </c>
      <c r="G96" s="479">
        <v>0</v>
      </c>
      <c r="H96" s="479">
        <v>30840000</v>
      </c>
      <c r="I96" s="479">
        <v>0</v>
      </c>
      <c r="J96" s="479">
        <v>0</v>
      </c>
    </row>
    <row r="97" spans="1:10" ht="38.25">
      <c r="A97" s="474" t="s">
        <v>38</v>
      </c>
      <c r="B97" s="474" t="s">
        <v>507</v>
      </c>
      <c r="C97" s="474" t="s">
        <v>509</v>
      </c>
      <c r="D97" s="474" t="s">
        <v>511</v>
      </c>
      <c r="E97" s="478" t="s">
        <v>512</v>
      </c>
      <c r="F97" s="479">
        <v>30840000</v>
      </c>
      <c r="G97" s="479">
        <v>0</v>
      </c>
      <c r="H97" s="479">
        <v>30840000</v>
      </c>
      <c r="I97" s="479">
        <v>0</v>
      </c>
      <c r="J97" s="479">
        <v>0</v>
      </c>
    </row>
    <row r="98" spans="1:10">
      <c r="A98" s="474" t="s">
        <v>38</v>
      </c>
      <c r="B98" s="474" t="s">
        <v>507</v>
      </c>
      <c r="C98" s="474" t="s">
        <v>513</v>
      </c>
      <c r="D98" s="474" t="s">
        <v>16</v>
      </c>
      <c r="E98" s="478" t="s">
        <v>514</v>
      </c>
      <c r="F98" s="479">
        <v>30864000</v>
      </c>
      <c r="G98" s="479">
        <v>0</v>
      </c>
      <c r="H98" s="479">
        <v>30864000</v>
      </c>
      <c r="I98" s="479">
        <v>0</v>
      </c>
      <c r="J98" s="479">
        <v>0</v>
      </c>
    </row>
    <row r="99" spans="1:10">
      <c r="A99" s="474" t="s">
        <v>38</v>
      </c>
      <c r="B99" s="474" t="s">
        <v>507</v>
      </c>
      <c r="C99" s="474" t="s">
        <v>513</v>
      </c>
      <c r="D99" s="474" t="s">
        <v>515</v>
      </c>
      <c r="E99" s="478" t="s">
        <v>516</v>
      </c>
      <c r="F99" s="479">
        <v>30864000</v>
      </c>
      <c r="G99" s="479">
        <v>0</v>
      </c>
      <c r="H99" s="479">
        <v>30864000</v>
      </c>
      <c r="I99" s="479">
        <v>0</v>
      </c>
      <c r="J99" s="479">
        <v>0</v>
      </c>
    </row>
    <row r="100" spans="1:10" ht="25.5">
      <c r="A100" s="474" t="s">
        <v>38</v>
      </c>
      <c r="B100" s="474" t="s">
        <v>507</v>
      </c>
      <c r="C100" s="474" t="s">
        <v>435</v>
      </c>
      <c r="D100" s="474" t="s">
        <v>16</v>
      </c>
      <c r="E100" s="478" t="s">
        <v>436</v>
      </c>
      <c r="F100" s="479">
        <v>2700000</v>
      </c>
      <c r="G100" s="479">
        <v>0</v>
      </c>
      <c r="H100" s="479">
        <v>2700000</v>
      </c>
      <c r="I100" s="479">
        <v>0</v>
      </c>
      <c r="J100" s="479">
        <v>0</v>
      </c>
    </row>
    <row r="101" spans="1:10" ht="38.25">
      <c r="A101" s="474" t="s">
        <v>38</v>
      </c>
      <c r="B101" s="474" t="s">
        <v>507</v>
      </c>
      <c r="C101" s="474" t="s">
        <v>435</v>
      </c>
      <c r="D101" s="474" t="s">
        <v>517</v>
      </c>
      <c r="E101" s="478" t="s">
        <v>518</v>
      </c>
      <c r="F101" s="479">
        <v>2700000</v>
      </c>
      <c r="G101" s="479">
        <v>0</v>
      </c>
      <c r="H101" s="479">
        <v>2700000</v>
      </c>
      <c r="I101" s="479">
        <v>0</v>
      </c>
      <c r="J101" s="479">
        <v>0</v>
      </c>
    </row>
    <row r="102" spans="1:10" ht="25.5">
      <c r="A102" s="474" t="s">
        <v>38</v>
      </c>
      <c r="B102" s="474" t="s">
        <v>507</v>
      </c>
      <c r="C102" s="474" t="s">
        <v>464</v>
      </c>
      <c r="D102" s="474" t="s">
        <v>16</v>
      </c>
      <c r="E102" s="478" t="s">
        <v>465</v>
      </c>
      <c r="F102" s="479">
        <v>1000000</v>
      </c>
      <c r="G102" s="479">
        <v>0</v>
      </c>
      <c r="H102" s="479">
        <v>0</v>
      </c>
      <c r="I102" s="479">
        <v>0</v>
      </c>
      <c r="J102" s="479">
        <v>1000000</v>
      </c>
    </row>
    <row r="103" spans="1:10">
      <c r="A103" s="474" t="s">
        <v>38</v>
      </c>
      <c r="B103" s="474" t="s">
        <v>507</v>
      </c>
      <c r="C103" s="474" t="s">
        <v>464</v>
      </c>
      <c r="D103" s="474" t="s">
        <v>470</v>
      </c>
      <c r="E103" s="478" t="s">
        <v>471</v>
      </c>
      <c r="F103" s="479">
        <v>1000000</v>
      </c>
      <c r="G103" s="479">
        <v>0</v>
      </c>
      <c r="H103" s="479">
        <v>0</v>
      </c>
      <c r="I103" s="479">
        <v>0</v>
      </c>
      <c r="J103" s="479">
        <v>1000000</v>
      </c>
    </row>
    <row r="104" spans="1:10">
      <c r="A104" s="474" t="s">
        <v>38</v>
      </c>
      <c r="B104" s="474" t="s">
        <v>519</v>
      </c>
      <c r="C104" s="474" t="s">
        <v>16</v>
      </c>
      <c r="D104" s="474" t="s">
        <v>16</v>
      </c>
      <c r="E104" s="478" t="s">
        <v>520</v>
      </c>
      <c r="F104" s="479">
        <v>297750167</v>
      </c>
      <c r="G104" s="479">
        <v>53239949</v>
      </c>
      <c r="H104" s="479">
        <v>244510218</v>
      </c>
      <c r="I104" s="479">
        <v>0</v>
      </c>
      <c r="J104" s="479">
        <v>0</v>
      </c>
    </row>
    <row r="105" spans="1:10">
      <c r="A105" s="474" t="s">
        <v>38</v>
      </c>
      <c r="B105" s="474" t="s">
        <v>519</v>
      </c>
      <c r="C105" s="474" t="s">
        <v>497</v>
      </c>
      <c r="D105" s="474" t="s">
        <v>16</v>
      </c>
      <c r="E105" s="478" t="s">
        <v>498</v>
      </c>
      <c r="F105" s="479">
        <v>5857375</v>
      </c>
      <c r="G105" s="479">
        <v>2401523</v>
      </c>
      <c r="H105" s="479">
        <v>3455852</v>
      </c>
      <c r="I105" s="479">
        <v>0</v>
      </c>
      <c r="J105" s="479">
        <v>0</v>
      </c>
    </row>
    <row r="106" spans="1:10" ht="38.25">
      <c r="A106" s="474" t="s">
        <v>38</v>
      </c>
      <c r="B106" s="474" t="s">
        <v>519</v>
      </c>
      <c r="C106" s="474" t="s">
        <v>497</v>
      </c>
      <c r="D106" s="474" t="s">
        <v>499</v>
      </c>
      <c r="E106" s="478" t="s">
        <v>500</v>
      </c>
      <c r="F106" s="479">
        <v>5857375</v>
      </c>
      <c r="G106" s="479">
        <v>2401523</v>
      </c>
      <c r="H106" s="479">
        <v>3455852</v>
      </c>
      <c r="I106" s="479">
        <v>0</v>
      </c>
      <c r="J106" s="479">
        <v>0</v>
      </c>
    </row>
    <row r="107" spans="1:10">
      <c r="A107" s="474" t="s">
        <v>38</v>
      </c>
      <c r="B107" s="474" t="s">
        <v>519</v>
      </c>
      <c r="C107" s="474" t="s">
        <v>453</v>
      </c>
      <c r="D107" s="474" t="s">
        <v>16</v>
      </c>
      <c r="E107" s="478" t="s">
        <v>46</v>
      </c>
      <c r="F107" s="479">
        <v>161830469</v>
      </c>
      <c r="G107" s="479">
        <v>0</v>
      </c>
      <c r="H107" s="479">
        <v>161830469</v>
      </c>
      <c r="I107" s="479">
        <v>0</v>
      </c>
      <c r="J107" s="479">
        <v>0</v>
      </c>
    </row>
    <row r="108" spans="1:10" ht="25.5">
      <c r="A108" s="474" t="s">
        <v>38</v>
      </c>
      <c r="B108" s="474" t="s">
        <v>519</v>
      </c>
      <c r="C108" s="474" t="s">
        <v>453</v>
      </c>
      <c r="D108" s="474" t="s">
        <v>454</v>
      </c>
      <c r="E108" s="478" t="s">
        <v>455</v>
      </c>
      <c r="F108" s="479">
        <v>161830469</v>
      </c>
      <c r="G108" s="479">
        <v>0</v>
      </c>
      <c r="H108" s="479">
        <v>161830469</v>
      </c>
      <c r="I108" s="479">
        <v>0</v>
      </c>
      <c r="J108" s="479">
        <v>0</v>
      </c>
    </row>
    <row r="109" spans="1:10">
      <c r="A109" s="474" t="s">
        <v>38</v>
      </c>
      <c r="B109" s="474" t="s">
        <v>519</v>
      </c>
      <c r="C109" s="474" t="s">
        <v>480</v>
      </c>
      <c r="D109" s="474" t="s">
        <v>16</v>
      </c>
      <c r="E109" s="478" t="s">
        <v>481</v>
      </c>
      <c r="F109" s="479">
        <v>123623430</v>
      </c>
      <c r="G109" s="479">
        <v>50685605</v>
      </c>
      <c r="H109" s="479">
        <v>72937825</v>
      </c>
      <c r="I109" s="479">
        <v>0</v>
      </c>
      <c r="J109" s="479">
        <v>0</v>
      </c>
    </row>
    <row r="110" spans="1:10" ht="38.25">
      <c r="A110" s="474" t="s">
        <v>38</v>
      </c>
      <c r="B110" s="474" t="s">
        <v>519</v>
      </c>
      <c r="C110" s="474" t="s">
        <v>480</v>
      </c>
      <c r="D110" s="474" t="s">
        <v>482</v>
      </c>
      <c r="E110" s="478" t="s">
        <v>483</v>
      </c>
      <c r="F110" s="479">
        <v>123623430</v>
      </c>
      <c r="G110" s="479">
        <v>50685605</v>
      </c>
      <c r="H110" s="479">
        <v>72937825</v>
      </c>
      <c r="I110" s="479">
        <v>0</v>
      </c>
      <c r="J110" s="479">
        <v>0</v>
      </c>
    </row>
    <row r="111" spans="1:10">
      <c r="A111" s="474" t="s">
        <v>38</v>
      </c>
      <c r="B111" s="474" t="s">
        <v>519</v>
      </c>
      <c r="C111" s="474" t="s">
        <v>456</v>
      </c>
      <c r="D111" s="474" t="s">
        <v>16</v>
      </c>
      <c r="E111" s="478" t="s">
        <v>457</v>
      </c>
      <c r="F111" s="479">
        <v>6066157</v>
      </c>
      <c r="G111" s="479">
        <v>0</v>
      </c>
      <c r="H111" s="479">
        <v>6066157</v>
      </c>
      <c r="I111" s="479">
        <v>0</v>
      </c>
      <c r="J111" s="479">
        <v>0</v>
      </c>
    </row>
    <row r="112" spans="1:10">
      <c r="A112" s="474" t="s">
        <v>38</v>
      </c>
      <c r="B112" s="474" t="s">
        <v>519</v>
      </c>
      <c r="C112" s="474" t="s">
        <v>456</v>
      </c>
      <c r="D112" s="474" t="s">
        <v>458</v>
      </c>
      <c r="E112" s="478" t="s">
        <v>459</v>
      </c>
      <c r="F112" s="479">
        <v>6066157</v>
      </c>
      <c r="G112" s="479">
        <v>0</v>
      </c>
      <c r="H112" s="479">
        <v>6066157</v>
      </c>
      <c r="I112" s="479">
        <v>0</v>
      </c>
      <c r="J112" s="479">
        <v>0</v>
      </c>
    </row>
    <row r="113" spans="1:10">
      <c r="A113" s="474" t="s">
        <v>38</v>
      </c>
      <c r="B113" s="474" t="s">
        <v>519</v>
      </c>
      <c r="C113" s="474" t="s">
        <v>445</v>
      </c>
      <c r="D113" s="474" t="s">
        <v>16</v>
      </c>
      <c r="E113" s="478" t="s">
        <v>446</v>
      </c>
      <c r="F113" s="479">
        <v>372736</v>
      </c>
      <c r="G113" s="479">
        <v>152821</v>
      </c>
      <c r="H113" s="479">
        <v>219915</v>
      </c>
      <c r="I113" s="479">
        <v>0</v>
      </c>
      <c r="J113" s="479">
        <v>0</v>
      </c>
    </row>
    <row r="114" spans="1:10" ht="38.25">
      <c r="A114" s="474" t="s">
        <v>38</v>
      </c>
      <c r="B114" s="474" t="s">
        <v>519</v>
      </c>
      <c r="C114" s="474" t="s">
        <v>445</v>
      </c>
      <c r="D114" s="474" t="s">
        <v>493</v>
      </c>
      <c r="E114" s="478" t="s">
        <v>494</v>
      </c>
      <c r="F114" s="479">
        <v>372736</v>
      </c>
      <c r="G114" s="479">
        <v>152821</v>
      </c>
      <c r="H114" s="479">
        <v>219915</v>
      </c>
      <c r="I114" s="479">
        <v>0</v>
      </c>
      <c r="J114" s="479">
        <v>0</v>
      </c>
    </row>
    <row r="115" spans="1:10">
      <c r="A115" s="474" t="s">
        <v>38</v>
      </c>
      <c r="B115" s="474" t="s">
        <v>521</v>
      </c>
      <c r="C115" s="474" t="s">
        <v>16</v>
      </c>
      <c r="D115" s="474" t="s">
        <v>16</v>
      </c>
      <c r="E115" s="478" t="s">
        <v>522</v>
      </c>
      <c r="F115" s="479">
        <v>17835853</v>
      </c>
      <c r="G115" s="479">
        <v>6492699</v>
      </c>
      <c r="H115" s="479">
        <v>9343154</v>
      </c>
      <c r="I115" s="479">
        <v>0</v>
      </c>
      <c r="J115" s="479">
        <v>2000000</v>
      </c>
    </row>
    <row r="116" spans="1:10">
      <c r="A116" s="474" t="s">
        <v>38</v>
      </c>
      <c r="B116" s="474" t="s">
        <v>521</v>
      </c>
      <c r="C116" s="474" t="s">
        <v>480</v>
      </c>
      <c r="D116" s="474" t="s">
        <v>16</v>
      </c>
      <c r="E116" s="478" t="s">
        <v>481</v>
      </c>
      <c r="F116" s="479">
        <v>3695388</v>
      </c>
      <c r="G116" s="479">
        <v>1515109</v>
      </c>
      <c r="H116" s="479">
        <v>2180279</v>
      </c>
      <c r="I116" s="479">
        <v>0</v>
      </c>
      <c r="J116" s="479">
        <v>0</v>
      </c>
    </row>
    <row r="117" spans="1:10" ht="38.25">
      <c r="A117" s="474" t="s">
        <v>38</v>
      </c>
      <c r="B117" s="474" t="s">
        <v>521</v>
      </c>
      <c r="C117" s="474" t="s">
        <v>480</v>
      </c>
      <c r="D117" s="474" t="s">
        <v>482</v>
      </c>
      <c r="E117" s="478" t="s">
        <v>483</v>
      </c>
      <c r="F117" s="479">
        <v>3695388</v>
      </c>
      <c r="G117" s="479">
        <v>1515109</v>
      </c>
      <c r="H117" s="479">
        <v>2180279</v>
      </c>
      <c r="I117" s="479">
        <v>0</v>
      </c>
      <c r="J117" s="479">
        <v>0</v>
      </c>
    </row>
    <row r="118" spans="1:10" ht="25.5">
      <c r="A118" s="474" t="s">
        <v>38</v>
      </c>
      <c r="B118" s="474" t="s">
        <v>521</v>
      </c>
      <c r="C118" s="474" t="s">
        <v>464</v>
      </c>
      <c r="D118" s="474" t="s">
        <v>16</v>
      </c>
      <c r="E118" s="478" t="s">
        <v>465</v>
      </c>
      <c r="F118" s="479">
        <v>2000000</v>
      </c>
      <c r="G118" s="479">
        <v>0</v>
      </c>
      <c r="H118" s="479">
        <v>0</v>
      </c>
      <c r="I118" s="479">
        <v>0</v>
      </c>
      <c r="J118" s="479">
        <v>2000000</v>
      </c>
    </row>
    <row r="119" spans="1:10">
      <c r="A119" s="474" t="s">
        <v>38</v>
      </c>
      <c r="B119" s="474" t="s">
        <v>521</v>
      </c>
      <c r="C119" s="474" t="s">
        <v>464</v>
      </c>
      <c r="D119" s="474" t="s">
        <v>470</v>
      </c>
      <c r="E119" s="478" t="s">
        <v>471</v>
      </c>
      <c r="F119" s="479">
        <v>2000000</v>
      </c>
      <c r="G119" s="479">
        <v>0</v>
      </c>
      <c r="H119" s="479">
        <v>0</v>
      </c>
      <c r="I119" s="479">
        <v>0</v>
      </c>
      <c r="J119" s="479">
        <v>2000000</v>
      </c>
    </row>
    <row r="120" spans="1:10">
      <c r="A120" s="474" t="s">
        <v>38</v>
      </c>
      <c r="B120" s="474" t="s">
        <v>521</v>
      </c>
      <c r="C120" s="474" t="s">
        <v>445</v>
      </c>
      <c r="D120" s="474" t="s">
        <v>16</v>
      </c>
      <c r="E120" s="478" t="s">
        <v>446</v>
      </c>
      <c r="F120" s="479">
        <v>12140465</v>
      </c>
      <c r="G120" s="479">
        <v>4977590</v>
      </c>
      <c r="H120" s="479">
        <v>7162875</v>
      </c>
      <c r="I120" s="479">
        <v>0</v>
      </c>
      <c r="J120" s="479">
        <v>0</v>
      </c>
    </row>
    <row r="121" spans="1:10" ht="38.25">
      <c r="A121" s="474" t="s">
        <v>38</v>
      </c>
      <c r="B121" s="474" t="s">
        <v>521</v>
      </c>
      <c r="C121" s="474" t="s">
        <v>445</v>
      </c>
      <c r="D121" s="474" t="s">
        <v>493</v>
      </c>
      <c r="E121" s="478" t="s">
        <v>494</v>
      </c>
      <c r="F121" s="479">
        <v>12140465</v>
      </c>
      <c r="G121" s="479">
        <v>4977590</v>
      </c>
      <c r="H121" s="479">
        <v>7162875</v>
      </c>
      <c r="I121" s="479">
        <v>0</v>
      </c>
      <c r="J121" s="479">
        <v>0</v>
      </c>
    </row>
    <row r="122" spans="1:10">
      <c r="A122" s="474" t="s">
        <v>38</v>
      </c>
      <c r="B122" s="474" t="s">
        <v>523</v>
      </c>
      <c r="C122" s="474" t="s">
        <v>16</v>
      </c>
      <c r="D122" s="474" t="s">
        <v>16</v>
      </c>
      <c r="E122" s="478" t="s">
        <v>524</v>
      </c>
      <c r="F122" s="479">
        <v>23354628</v>
      </c>
      <c r="G122" s="479">
        <v>9536495</v>
      </c>
      <c r="H122" s="479">
        <v>13818133</v>
      </c>
      <c r="I122" s="479">
        <v>0</v>
      </c>
      <c r="J122" s="479">
        <v>0</v>
      </c>
    </row>
    <row r="123" spans="1:10">
      <c r="A123" s="474" t="s">
        <v>38</v>
      </c>
      <c r="B123" s="474" t="s">
        <v>523</v>
      </c>
      <c r="C123" s="474" t="s">
        <v>525</v>
      </c>
      <c r="D123" s="474" t="s">
        <v>16</v>
      </c>
      <c r="E123" s="478" t="s">
        <v>48</v>
      </c>
      <c r="F123" s="479">
        <v>23259745</v>
      </c>
      <c r="G123" s="479">
        <v>9536495</v>
      </c>
      <c r="H123" s="479">
        <v>13723250</v>
      </c>
      <c r="I123" s="479">
        <v>0</v>
      </c>
      <c r="J123" s="479">
        <v>0</v>
      </c>
    </row>
    <row r="124" spans="1:10">
      <c r="A124" s="474" t="s">
        <v>38</v>
      </c>
      <c r="B124" s="474" t="s">
        <v>523</v>
      </c>
      <c r="C124" s="474" t="s">
        <v>525</v>
      </c>
      <c r="D124" s="474" t="s">
        <v>526</v>
      </c>
      <c r="E124" s="478" t="s">
        <v>527</v>
      </c>
      <c r="F124" s="479">
        <v>23259745</v>
      </c>
      <c r="G124" s="479">
        <v>9536495</v>
      </c>
      <c r="H124" s="479">
        <v>13723250</v>
      </c>
      <c r="I124" s="479">
        <v>0</v>
      </c>
      <c r="J124" s="479">
        <v>0</v>
      </c>
    </row>
    <row r="125" spans="1:10">
      <c r="A125" s="474" t="s">
        <v>38</v>
      </c>
      <c r="B125" s="474" t="s">
        <v>523</v>
      </c>
      <c r="C125" s="474" t="s">
        <v>453</v>
      </c>
      <c r="D125" s="474" t="s">
        <v>16</v>
      </c>
      <c r="E125" s="478" t="s">
        <v>46</v>
      </c>
      <c r="F125" s="479">
        <v>31800</v>
      </c>
      <c r="G125" s="479">
        <v>0</v>
      </c>
      <c r="H125" s="479">
        <v>31800</v>
      </c>
      <c r="I125" s="479">
        <v>0</v>
      </c>
      <c r="J125" s="479">
        <v>0</v>
      </c>
    </row>
    <row r="126" spans="1:10">
      <c r="A126" s="474" t="s">
        <v>38</v>
      </c>
      <c r="B126" s="474" t="s">
        <v>523</v>
      </c>
      <c r="C126" s="474" t="s">
        <v>453</v>
      </c>
      <c r="D126" s="474" t="s">
        <v>528</v>
      </c>
      <c r="E126" s="478" t="s">
        <v>529</v>
      </c>
      <c r="F126" s="479">
        <v>19200</v>
      </c>
      <c r="G126" s="479">
        <v>0</v>
      </c>
      <c r="H126" s="479">
        <v>19200</v>
      </c>
      <c r="I126" s="479">
        <v>0</v>
      </c>
      <c r="J126" s="479">
        <v>0</v>
      </c>
    </row>
    <row r="127" spans="1:10">
      <c r="A127" s="474" t="s">
        <v>38</v>
      </c>
      <c r="B127" s="474" t="s">
        <v>523</v>
      </c>
      <c r="C127" s="474" t="s">
        <v>453</v>
      </c>
      <c r="D127" s="474" t="s">
        <v>530</v>
      </c>
      <c r="E127" s="478" t="s">
        <v>531</v>
      </c>
      <c r="F127" s="479">
        <v>12600</v>
      </c>
      <c r="G127" s="479">
        <v>0</v>
      </c>
      <c r="H127" s="479">
        <v>12600</v>
      </c>
      <c r="I127" s="479">
        <v>0</v>
      </c>
      <c r="J127" s="479">
        <v>0</v>
      </c>
    </row>
    <row r="128" spans="1:10">
      <c r="A128" s="474" t="s">
        <v>38</v>
      </c>
      <c r="B128" s="474" t="s">
        <v>523</v>
      </c>
      <c r="C128" s="474" t="s">
        <v>445</v>
      </c>
      <c r="D128" s="474" t="s">
        <v>16</v>
      </c>
      <c r="E128" s="478" t="s">
        <v>446</v>
      </c>
      <c r="F128" s="479">
        <v>63083</v>
      </c>
      <c r="G128" s="479">
        <v>0</v>
      </c>
      <c r="H128" s="479">
        <v>63083</v>
      </c>
      <c r="I128" s="479">
        <v>0</v>
      </c>
      <c r="J128" s="479">
        <v>0</v>
      </c>
    </row>
    <row r="129" spans="1:10" ht="38.25">
      <c r="A129" s="474" t="s">
        <v>38</v>
      </c>
      <c r="B129" s="474" t="s">
        <v>523</v>
      </c>
      <c r="C129" s="474" t="s">
        <v>445</v>
      </c>
      <c r="D129" s="474" t="s">
        <v>447</v>
      </c>
      <c r="E129" s="478" t="s">
        <v>448</v>
      </c>
      <c r="F129" s="479">
        <v>63083</v>
      </c>
      <c r="G129" s="479">
        <v>0</v>
      </c>
      <c r="H129" s="479">
        <v>63083</v>
      </c>
      <c r="I129" s="479">
        <v>0</v>
      </c>
      <c r="J129" s="479">
        <v>0</v>
      </c>
    </row>
    <row r="130" spans="1:10" ht="25.5">
      <c r="A130" s="474" t="s">
        <v>38</v>
      </c>
      <c r="B130" s="474" t="s">
        <v>532</v>
      </c>
      <c r="C130" s="474" t="s">
        <v>16</v>
      </c>
      <c r="D130" s="474" t="s">
        <v>16</v>
      </c>
      <c r="E130" s="478" t="s">
        <v>533</v>
      </c>
      <c r="F130" s="479">
        <v>434473107</v>
      </c>
      <c r="G130" s="479">
        <v>0</v>
      </c>
      <c r="H130" s="479">
        <v>434473107</v>
      </c>
      <c r="I130" s="479">
        <v>0</v>
      </c>
      <c r="J130" s="479">
        <v>0</v>
      </c>
    </row>
    <row r="131" spans="1:10">
      <c r="A131" s="474" t="s">
        <v>38</v>
      </c>
      <c r="B131" s="474" t="s">
        <v>532</v>
      </c>
      <c r="C131" s="474" t="s">
        <v>456</v>
      </c>
      <c r="D131" s="474" t="s">
        <v>16</v>
      </c>
      <c r="E131" s="478" t="s">
        <v>457</v>
      </c>
      <c r="F131" s="479">
        <v>434473107</v>
      </c>
      <c r="G131" s="479">
        <v>0</v>
      </c>
      <c r="H131" s="479">
        <v>434473107</v>
      </c>
      <c r="I131" s="479">
        <v>0</v>
      </c>
      <c r="J131" s="479">
        <v>0</v>
      </c>
    </row>
    <row r="132" spans="1:10">
      <c r="A132" s="474" t="s">
        <v>38</v>
      </c>
      <c r="B132" s="474" t="s">
        <v>532</v>
      </c>
      <c r="C132" s="474" t="s">
        <v>456</v>
      </c>
      <c r="D132" s="474" t="s">
        <v>458</v>
      </c>
      <c r="E132" s="478" t="s">
        <v>459</v>
      </c>
      <c r="F132" s="479">
        <v>434473107</v>
      </c>
      <c r="G132" s="479">
        <v>0</v>
      </c>
      <c r="H132" s="479">
        <v>434473107</v>
      </c>
      <c r="I132" s="479">
        <v>0</v>
      </c>
      <c r="J132" s="479">
        <v>0</v>
      </c>
    </row>
    <row r="133" spans="1:10">
      <c r="A133" s="474" t="s">
        <v>38</v>
      </c>
      <c r="B133" s="474" t="s">
        <v>534</v>
      </c>
      <c r="C133" s="474" t="s">
        <v>16</v>
      </c>
      <c r="D133" s="474" t="s">
        <v>16</v>
      </c>
      <c r="E133" s="478" t="s">
        <v>535</v>
      </c>
      <c r="F133" s="479">
        <v>1201000000</v>
      </c>
      <c r="G133" s="479">
        <v>0</v>
      </c>
      <c r="H133" s="479">
        <v>1201000000</v>
      </c>
      <c r="I133" s="479">
        <v>0</v>
      </c>
      <c r="J133" s="479">
        <v>0</v>
      </c>
    </row>
    <row r="134" spans="1:10" ht="25.5">
      <c r="A134" s="474" t="s">
        <v>38</v>
      </c>
      <c r="B134" s="474" t="s">
        <v>534</v>
      </c>
      <c r="C134" s="474" t="s">
        <v>536</v>
      </c>
      <c r="D134" s="474" t="s">
        <v>16</v>
      </c>
      <c r="E134" s="478" t="s">
        <v>537</v>
      </c>
      <c r="F134" s="479">
        <v>1201000000</v>
      </c>
      <c r="G134" s="479">
        <v>0</v>
      </c>
      <c r="H134" s="479">
        <v>1201000000</v>
      </c>
      <c r="I134" s="479">
        <v>0</v>
      </c>
      <c r="J134" s="479">
        <v>0</v>
      </c>
    </row>
    <row r="135" spans="1:10">
      <c r="A135" s="474" t="s">
        <v>38</v>
      </c>
      <c r="B135" s="474" t="s">
        <v>534</v>
      </c>
      <c r="C135" s="474" t="s">
        <v>536</v>
      </c>
      <c r="D135" s="474" t="s">
        <v>538</v>
      </c>
      <c r="E135" s="478" t="s">
        <v>539</v>
      </c>
      <c r="F135" s="479">
        <v>1201000000</v>
      </c>
      <c r="G135" s="479">
        <v>0</v>
      </c>
      <c r="H135" s="479">
        <v>1201000000</v>
      </c>
      <c r="I135" s="479">
        <v>0</v>
      </c>
      <c r="J135" s="479">
        <v>0</v>
      </c>
    </row>
    <row r="136" spans="1:10" ht="38.25">
      <c r="A136" s="474" t="s">
        <v>38</v>
      </c>
      <c r="B136" s="474" t="s">
        <v>540</v>
      </c>
      <c r="C136" s="474" t="s">
        <v>16</v>
      </c>
      <c r="D136" s="474" t="s">
        <v>16</v>
      </c>
      <c r="E136" s="478" t="s">
        <v>541</v>
      </c>
      <c r="F136" s="479">
        <v>38380732</v>
      </c>
      <c r="G136" s="479">
        <v>0</v>
      </c>
      <c r="H136" s="479">
        <v>38380732</v>
      </c>
      <c r="I136" s="479">
        <v>0</v>
      </c>
      <c r="J136" s="479">
        <v>0</v>
      </c>
    </row>
    <row r="137" spans="1:10">
      <c r="A137" s="474" t="s">
        <v>38</v>
      </c>
      <c r="B137" s="474" t="s">
        <v>540</v>
      </c>
      <c r="C137" s="474" t="s">
        <v>456</v>
      </c>
      <c r="D137" s="474" t="s">
        <v>16</v>
      </c>
      <c r="E137" s="478" t="s">
        <v>457</v>
      </c>
      <c r="F137" s="479">
        <v>38380732</v>
      </c>
      <c r="G137" s="479">
        <v>0</v>
      </c>
      <c r="H137" s="479">
        <v>38380732</v>
      </c>
      <c r="I137" s="479">
        <v>0</v>
      </c>
      <c r="J137" s="479">
        <v>0</v>
      </c>
    </row>
    <row r="138" spans="1:10">
      <c r="A138" s="474" t="s">
        <v>38</v>
      </c>
      <c r="B138" s="474" t="s">
        <v>540</v>
      </c>
      <c r="C138" s="474" t="s">
        <v>456</v>
      </c>
      <c r="D138" s="474" t="s">
        <v>458</v>
      </c>
      <c r="E138" s="478" t="s">
        <v>459</v>
      </c>
      <c r="F138" s="479">
        <v>38380732</v>
      </c>
      <c r="G138" s="479">
        <v>0</v>
      </c>
      <c r="H138" s="479">
        <v>38380732</v>
      </c>
      <c r="I138" s="479">
        <v>0</v>
      </c>
      <c r="J138" s="479">
        <v>0</v>
      </c>
    </row>
    <row r="139" spans="1:10">
      <c r="A139" s="476" t="s">
        <v>39</v>
      </c>
      <c r="B139" s="474" t="s">
        <v>16</v>
      </c>
      <c r="C139" s="474" t="s">
        <v>16</v>
      </c>
      <c r="D139" s="474" t="s">
        <v>16</v>
      </c>
      <c r="E139" s="477" t="s">
        <v>542</v>
      </c>
      <c r="F139" s="475">
        <v>2651945311</v>
      </c>
      <c r="G139" s="475">
        <v>607532135</v>
      </c>
      <c r="H139" s="475">
        <v>345982977</v>
      </c>
      <c r="I139" s="475">
        <v>0</v>
      </c>
      <c r="J139" s="475">
        <v>1698430199</v>
      </c>
    </row>
    <row r="140" spans="1:10">
      <c r="A140" s="474" t="s">
        <v>39</v>
      </c>
      <c r="B140" s="474" t="s">
        <v>543</v>
      </c>
      <c r="C140" s="474" t="s">
        <v>16</v>
      </c>
      <c r="D140" s="474" t="s">
        <v>16</v>
      </c>
      <c r="E140" s="478" t="s">
        <v>544</v>
      </c>
      <c r="F140" s="479">
        <v>5056096</v>
      </c>
      <c r="G140" s="479">
        <v>0</v>
      </c>
      <c r="H140" s="479">
        <v>0</v>
      </c>
      <c r="I140" s="479">
        <v>0</v>
      </c>
      <c r="J140" s="479">
        <v>5056096</v>
      </c>
    </row>
    <row r="141" spans="1:10" ht="25.5">
      <c r="A141" s="474" t="s">
        <v>39</v>
      </c>
      <c r="B141" s="474" t="s">
        <v>543</v>
      </c>
      <c r="C141" s="474" t="s">
        <v>464</v>
      </c>
      <c r="D141" s="474" t="s">
        <v>16</v>
      </c>
      <c r="E141" s="478" t="s">
        <v>465</v>
      </c>
      <c r="F141" s="479">
        <v>1000000</v>
      </c>
      <c r="G141" s="479">
        <v>0</v>
      </c>
      <c r="H141" s="479">
        <v>0</v>
      </c>
      <c r="I141" s="479">
        <v>0</v>
      </c>
      <c r="J141" s="479">
        <v>1000000</v>
      </c>
    </row>
    <row r="142" spans="1:10">
      <c r="A142" s="474" t="s">
        <v>39</v>
      </c>
      <c r="B142" s="474" t="s">
        <v>543</v>
      </c>
      <c r="C142" s="474" t="s">
        <v>464</v>
      </c>
      <c r="D142" s="474" t="s">
        <v>470</v>
      </c>
      <c r="E142" s="478" t="s">
        <v>471</v>
      </c>
      <c r="F142" s="479">
        <v>1000000</v>
      </c>
      <c r="G142" s="479">
        <v>0</v>
      </c>
      <c r="H142" s="479">
        <v>0</v>
      </c>
      <c r="I142" s="479">
        <v>0</v>
      </c>
      <c r="J142" s="479">
        <v>1000000</v>
      </c>
    </row>
    <row r="143" spans="1:10">
      <c r="A143" s="474" t="s">
        <v>39</v>
      </c>
      <c r="B143" s="474" t="s">
        <v>543</v>
      </c>
      <c r="C143" s="474" t="s">
        <v>445</v>
      </c>
      <c r="D143" s="474" t="s">
        <v>16</v>
      </c>
      <c r="E143" s="478" t="s">
        <v>446</v>
      </c>
      <c r="F143" s="479">
        <v>4056096</v>
      </c>
      <c r="G143" s="479">
        <v>0</v>
      </c>
      <c r="H143" s="479">
        <v>0</v>
      </c>
      <c r="I143" s="479">
        <v>0</v>
      </c>
      <c r="J143" s="479">
        <v>4056096</v>
      </c>
    </row>
    <row r="144" spans="1:10">
      <c r="A144" s="474" t="s">
        <v>39</v>
      </c>
      <c r="B144" s="474" t="s">
        <v>543</v>
      </c>
      <c r="C144" s="474" t="s">
        <v>445</v>
      </c>
      <c r="D144" s="474" t="s">
        <v>545</v>
      </c>
      <c r="E144" s="478" t="s">
        <v>546</v>
      </c>
      <c r="F144" s="479">
        <v>4056096</v>
      </c>
      <c r="G144" s="479">
        <v>0</v>
      </c>
      <c r="H144" s="479">
        <v>0</v>
      </c>
      <c r="I144" s="479">
        <v>0</v>
      </c>
      <c r="J144" s="479">
        <v>4056096</v>
      </c>
    </row>
    <row r="145" spans="1:10">
      <c r="A145" s="474" t="s">
        <v>39</v>
      </c>
      <c r="B145" s="474" t="s">
        <v>547</v>
      </c>
      <c r="C145" s="474" t="s">
        <v>16</v>
      </c>
      <c r="D145" s="474" t="s">
        <v>16</v>
      </c>
      <c r="E145" s="478" t="s">
        <v>548</v>
      </c>
      <c r="F145" s="479">
        <v>1000000</v>
      </c>
      <c r="G145" s="479">
        <v>0</v>
      </c>
      <c r="H145" s="479">
        <v>0</v>
      </c>
      <c r="I145" s="479">
        <v>0</v>
      </c>
      <c r="J145" s="479">
        <v>1000000</v>
      </c>
    </row>
    <row r="146" spans="1:10" ht="25.5">
      <c r="A146" s="474" t="s">
        <v>39</v>
      </c>
      <c r="B146" s="474" t="s">
        <v>547</v>
      </c>
      <c r="C146" s="474" t="s">
        <v>464</v>
      </c>
      <c r="D146" s="474" t="s">
        <v>16</v>
      </c>
      <c r="E146" s="478" t="s">
        <v>465</v>
      </c>
      <c r="F146" s="479">
        <v>1000000</v>
      </c>
      <c r="G146" s="479">
        <v>0</v>
      </c>
      <c r="H146" s="479">
        <v>0</v>
      </c>
      <c r="I146" s="479">
        <v>0</v>
      </c>
      <c r="J146" s="479">
        <v>1000000</v>
      </c>
    </row>
    <row r="147" spans="1:10">
      <c r="A147" s="474" t="s">
        <v>39</v>
      </c>
      <c r="B147" s="474" t="s">
        <v>547</v>
      </c>
      <c r="C147" s="474" t="s">
        <v>464</v>
      </c>
      <c r="D147" s="474" t="s">
        <v>470</v>
      </c>
      <c r="E147" s="478" t="s">
        <v>471</v>
      </c>
      <c r="F147" s="479">
        <v>1000000</v>
      </c>
      <c r="G147" s="479">
        <v>0</v>
      </c>
      <c r="H147" s="479">
        <v>0</v>
      </c>
      <c r="I147" s="479">
        <v>0</v>
      </c>
      <c r="J147" s="479">
        <v>1000000</v>
      </c>
    </row>
    <row r="148" spans="1:10">
      <c r="A148" s="474" t="s">
        <v>39</v>
      </c>
      <c r="B148" s="474" t="s">
        <v>549</v>
      </c>
      <c r="C148" s="474" t="s">
        <v>16</v>
      </c>
      <c r="D148" s="474" t="s">
        <v>16</v>
      </c>
      <c r="E148" s="478" t="s">
        <v>520</v>
      </c>
      <c r="F148" s="479">
        <v>94843035</v>
      </c>
      <c r="G148" s="479">
        <v>0</v>
      </c>
      <c r="H148" s="479">
        <v>343035</v>
      </c>
      <c r="I148" s="479">
        <v>0</v>
      </c>
      <c r="J148" s="479">
        <v>94500000</v>
      </c>
    </row>
    <row r="149" spans="1:10">
      <c r="A149" s="474" t="s">
        <v>39</v>
      </c>
      <c r="B149" s="474" t="s">
        <v>549</v>
      </c>
      <c r="C149" s="474" t="s">
        <v>453</v>
      </c>
      <c r="D149" s="474" t="s">
        <v>16</v>
      </c>
      <c r="E149" s="478" t="s">
        <v>46</v>
      </c>
      <c r="F149" s="479">
        <v>343035</v>
      </c>
      <c r="G149" s="479">
        <v>0</v>
      </c>
      <c r="H149" s="479">
        <v>343035</v>
      </c>
      <c r="I149" s="479">
        <v>0</v>
      </c>
      <c r="J149" s="479">
        <v>0</v>
      </c>
    </row>
    <row r="150" spans="1:10" ht="25.5">
      <c r="A150" s="474" t="s">
        <v>39</v>
      </c>
      <c r="B150" s="474" t="s">
        <v>549</v>
      </c>
      <c r="C150" s="474" t="s">
        <v>453</v>
      </c>
      <c r="D150" s="474" t="s">
        <v>454</v>
      </c>
      <c r="E150" s="478" t="s">
        <v>455</v>
      </c>
      <c r="F150" s="479">
        <v>343035</v>
      </c>
      <c r="G150" s="479">
        <v>0</v>
      </c>
      <c r="H150" s="479">
        <v>343035</v>
      </c>
      <c r="I150" s="479">
        <v>0</v>
      </c>
      <c r="J150" s="479">
        <v>0</v>
      </c>
    </row>
    <row r="151" spans="1:10" ht="25.5">
      <c r="A151" s="474" t="s">
        <v>39</v>
      </c>
      <c r="B151" s="474" t="s">
        <v>549</v>
      </c>
      <c r="C151" s="474" t="s">
        <v>464</v>
      </c>
      <c r="D151" s="474" t="s">
        <v>16</v>
      </c>
      <c r="E151" s="478" t="s">
        <v>465</v>
      </c>
      <c r="F151" s="479">
        <v>94500000</v>
      </c>
      <c r="G151" s="479">
        <v>0</v>
      </c>
      <c r="H151" s="479">
        <v>0</v>
      </c>
      <c r="I151" s="479">
        <v>0</v>
      </c>
      <c r="J151" s="479">
        <v>94500000</v>
      </c>
    </row>
    <row r="152" spans="1:10">
      <c r="A152" s="474" t="s">
        <v>39</v>
      </c>
      <c r="B152" s="474" t="s">
        <v>549</v>
      </c>
      <c r="C152" s="474" t="s">
        <v>464</v>
      </c>
      <c r="D152" s="474" t="s">
        <v>466</v>
      </c>
      <c r="E152" s="478" t="s">
        <v>467</v>
      </c>
      <c r="F152" s="479">
        <v>19000000</v>
      </c>
      <c r="G152" s="479">
        <v>0</v>
      </c>
      <c r="H152" s="479">
        <v>0</v>
      </c>
      <c r="I152" s="479">
        <v>0</v>
      </c>
      <c r="J152" s="479">
        <v>19000000</v>
      </c>
    </row>
    <row r="153" spans="1:10">
      <c r="A153" s="474" t="s">
        <v>39</v>
      </c>
      <c r="B153" s="474" t="s">
        <v>549</v>
      </c>
      <c r="C153" s="474" t="s">
        <v>464</v>
      </c>
      <c r="D153" s="474" t="s">
        <v>550</v>
      </c>
      <c r="E153" s="478" t="s">
        <v>551</v>
      </c>
      <c r="F153" s="479">
        <v>64000000</v>
      </c>
      <c r="G153" s="479">
        <v>0</v>
      </c>
      <c r="H153" s="479">
        <v>0</v>
      </c>
      <c r="I153" s="479">
        <v>0</v>
      </c>
      <c r="J153" s="479">
        <v>64000000</v>
      </c>
    </row>
    <row r="154" spans="1:10">
      <c r="A154" s="474" t="s">
        <v>39</v>
      </c>
      <c r="B154" s="474" t="s">
        <v>549</v>
      </c>
      <c r="C154" s="474" t="s">
        <v>464</v>
      </c>
      <c r="D154" s="474" t="s">
        <v>470</v>
      </c>
      <c r="E154" s="478" t="s">
        <v>471</v>
      </c>
      <c r="F154" s="479">
        <v>11500000</v>
      </c>
      <c r="G154" s="479">
        <v>0</v>
      </c>
      <c r="H154" s="479">
        <v>0</v>
      </c>
      <c r="I154" s="479">
        <v>0</v>
      </c>
      <c r="J154" s="479">
        <v>11500000</v>
      </c>
    </row>
    <row r="155" spans="1:10">
      <c r="A155" s="474" t="s">
        <v>39</v>
      </c>
      <c r="B155" s="474" t="s">
        <v>552</v>
      </c>
      <c r="C155" s="474" t="s">
        <v>16</v>
      </c>
      <c r="D155" s="474" t="s">
        <v>16</v>
      </c>
      <c r="E155" s="478" t="s">
        <v>522</v>
      </c>
      <c r="F155" s="479">
        <v>159000000</v>
      </c>
      <c r="G155" s="479">
        <v>0</v>
      </c>
      <c r="H155" s="479">
        <v>0</v>
      </c>
      <c r="I155" s="479">
        <v>0</v>
      </c>
      <c r="J155" s="479">
        <v>159000000</v>
      </c>
    </row>
    <row r="156" spans="1:10" ht="25.5">
      <c r="A156" s="474" t="s">
        <v>39</v>
      </c>
      <c r="B156" s="474" t="s">
        <v>552</v>
      </c>
      <c r="C156" s="474" t="s">
        <v>464</v>
      </c>
      <c r="D156" s="474" t="s">
        <v>16</v>
      </c>
      <c r="E156" s="478" t="s">
        <v>465</v>
      </c>
      <c r="F156" s="479">
        <v>159000000</v>
      </c>
      <c r="G156" s="479">
        <v>0</v>
      </c>
      <c r="H156" s="479">
        <v>0</v>
      </c>
      <c r="I156" s="479">
        <v>0</v>
      </c>
      <c r="J156" s="479">
        <v>159000000</v>
      </c>
    </row>
    <row r="157" spans="1:10">
      <c r="A157" s="474" t="s">
        <v>39</v>
      </c>
      <c r="B157" s="474" t="s">
        <v>552</v>
      </c>
      <c r="C157" s="474" t="s">
        <v>464</v>
      </c>
      <c r="D157" s="474" t="s">
        <v>466</v>
      </c>
      <c r="E157" s="478" t="s">
        <v>467</v>
      </c>
      <c r="F157" s="479">
        <v>30000000</v>
      </c>
      <c r="G157" s="479">
        <v>0</v>
      </c>
      <c r="H157" s="479">
        <v>0</v>
      </c>
      <c r="I157" s="479">
        <v>0</v>
      </c>
      <c r="J157" s="479">
        <v>30000000</v>
      </c>
    </row>
    <row r="158" spans="1:10">
      <c r="A158" s="474" t="s">
        <v>39</v>
      </c>
      <c r="B158" s="474" t="s">
        <v>552</v>
      </c>
      <c r="C158" s="474" t="s">
        <v>464</v>
      </c>
      <c r="D158" s="474" t="s">
        <v>550</v>
      </c>
      <c r="E158" s="478" t="s">
        <v>551</v>
      </c>
      <c r="F158" s="479">
        <v>118000000</v>
      </c>
      <c r="G158" s="479">
        <v>0</v>
      </c>
      <c r="H158" s="479">
        <v>0</v>
      </c>
      <c r="I158" s="479">
        <v>0</v>
      </c>
      <c r="J158" s="479">
        <v>118000000</v>
      </c>
    </row>
    <row r="159" spans="1:10">
      <c r="A159" s="474" t="s">
        <v>39</v>
      </c>
      <c r="B159" s="474" t="s">
        <v>552</v>
      </c>
      <c r="C159" s="474" t="s">
        <v>464</v>
      </c>
      <c r="D159" s="474" t="s">
        <v>470</v>
      </c>
      <c r="E159" s="478" t="s">
        <v>471</v>
      </c>
      <c r="F159" s="479">
        <v>11000000</v>
      </c>
      <c r="G159" s="479">
        <v>0</v>
      </c>
      <c r="H159" s="479">
        <v>0</v>
      </c>
      <c r="I159" s="479">
        <v>0</v>
      </c>
      <c r="J159" s="479">
        <v>11000000</v>
      </c>
    </row>
    <row r="160" spans="1:10">
      <c r="A160" s="474" t="s">
        <v>39</v>
      </c>
      <c r="B160" s="474" t="s">
        <v>553</v>
      </c>
      <c r="C160" s="474" t="s">
        <v>16</v>
      </c>
      <c r="D160" s="474" t="s">
        <v>16</v>
      </c>
      <c r="E160" s="478" t="s">
        <v>554</v>
      </c>
      <c r="F160" s="479">
        <v>6000000</v>
      </c>
      <c r="G160" s="479">
        <v>0</v>
      </c>
      <c r="H160" s="479">
        <v>0</v>
      </c>
      <c r="I160" s="479">
        <v>0</v>
      </c>
      <c r="J160" s="479">
        <v>6000000</v>
      </c>
    </row>
    <row r="161" spans="1:10" ht="25.5">
      <c r="A161" s="474" t="s">
        <v>39</v>
      </c>
      <c r="B161" s="474" t="s">
        <v>553</v>
      </c>
      <c r="C161" s="474" t="s">
        <v>464</v>
      </c>
      <c r="D161" s="474" t="s">
        <v>16</v>
      </c>
      <c r="E161" s="478" t="s">
        <v>465</v>
      </c>
      <c r="F161" s="479">
        <v>6000000</v>
      </c>
      <c r="G161" s="479">
        <v>0</v>
      </c>
      <c r="H161" s="479">
        <v>0</v>
      </c>
      <c r="I161" s="479">
        <v>0</v>
      </c>
      <c r="J161" s="479">
        <v>6000000</v>
      </c>
    </row>
    <row r="162" spans="1:10">
      <c r="A162" s="474" t="s">
        <v>39</v>
      </c>
      <c r="B162" s="474" t="s">
        <v>553</v>
      </c>
      <c r="C162" s="474" t="s">
        <v>464</v>
      </c>
      <c r="D162" s="474" t="s">
        <v>466</v>
      </c>
      <c r="E162" s="478" t="s">
        <v>467</v>
      </c>
      <c r="F162" s="479">
        <v>3000000</v>
      </c>
      <c r="G162" s="479">
        <v>0</v>
      </c>
      <c r="H162" s="479">
        <v>0</v>
      </c>
      <c r="I162" s="479">
        <v>0</v>
      </c>
      <c r="J162" s="479">
        <v>3000000</v>
      </c>
    </row>
    <row r="163" spans="1:10">
      <c r="A163" s="474" t="s">
        <v>39</v>
      </c>
      <c r="B163" s="474" t="s">
        <v>553</v>
      </c>
      <c r="C163" s="474" t="s">
        <v>464</v>
      </c>
      <c r="D163" s="474" t="s">
        <v>550</v>
      </c>
      <c r="E163" s="478" t="s">
        <v>551</v>
      </c>
      <c r="F163" s="479">
        <v>2000000</v>
      </c>
      <c r="G163" s="479">
        <v>0</v>
      </c>
      <c r="H163" s="479">
        <v>0</v>
      </c>
      <c r="I163" s="479">
        <v>0</v>
      </c>
      <c r="J163" s="479">
        <v>2000000</v>
      </c>
    </row>
    <row r="164" spans="1:10">
      <c r="A164" s="474" t="s">
        <v>39</v>
      </c>
      <c r="B164" s="474" t="s">
        <v>553</v>
      </c>
      <c r="C164" s="474" t="s">
        <v>464</v>
      </c>
      <c r="D164" s="474" t="s">
        <v>470</v>
      </c>
      <c r="E164" s="478" t="s">
        <v>471</v>
      </c>
      <c r="F164" s="479">
        <v>1000000</v>
      </c>
      <c r="G164" s="479">
        <v>0</v>
      </c>
      <c r="H164" s="479">
        <v>0</v>
      </c>
      <c r="I164" s="479">
        <v>0</v>
      </c>
      <c r="J164" s="479">
        <v>1000000</v>
      </c>
    </row>
    <row r="165" spans="1:10">
      <c r="A165" s="474" t="s">
        <v>39</v>
      </c>
      <c r="B165" s="474" t="s">
        <v>555</v>
      </c>
      <c r="C165" s="474" t="s">
        <v>16</v>
      </c>
      <c r="D165" s="474" t="s">
        <v>16</v>
      </c>
      <c r="E165" s="478" t="s">
        <v>524</v>
      </c>
      <c r="F165" s="479">
        <v>2386046180</v>
      </c>
      <c r="G165" s="479">
        <v>607532135</v>
      </c>
      <c r="H165" s="479">
        <v>345639942</v>
      </c>
      <c r="I165" s="479">
        <v>0</v>
      </c>
      <c r="J165" s="479">
        <v>1432874103</v>
      </c>
    </row>
    <row r="166" spans="1:10">
      <c r="A166" s="474" t="s">
        <v>39</v>
      </c>
      <c r="B166" s="474" t="s">
        <v>555</v>
      </c>
      <c r="C166" s="474" t="s">
        <v>453</v>
      </c>
      <c r="D166" s="474" t="s">
        <v>16</v>
      </c>
      <c r="E166" s="478" t="s">
        <v>46</v>
      </c>
      <c r="F166" s="479">
        <v>34050724</v>
      </c>
      <c r="G166" s="479">
        <v>0</v>
      </c>
      <c r="H166" s="479">
        <v>34050724</v>
      </c>
      <c r="I166" s="479">
        <v>0</v>
      </c>
      <c r="J166" s="479">
        <v>0</v>
      </c>
    </row>
    <row r="167" spans="1:10">
      <c r="A167" s="474" t="s">
        <v>39</v>
      </c>
      <c r="B167" s="474" t="s">
        <v>555</v>
      </c>
      <c r="C167" s="474" t="s">
        <v>453</v>
      </c>
      <c r="D167" s="474" t="s">
        <v>528</v>
      </c>
      <c r="E167" s="478" t="s">
        <v>529</v>
      </c>
      <c r="F167" s="479">
        <v>19665226</v>
      </c>
      <c r="G167" s="479">
        <v>0</v>
      </c>
      <c r="H167" s="479">
        <v>19665226</v>
      </c>
      <c r="I167" s="479">
        <v>0</v>
      </c>
      <c r="J167" s="479">
        <v>0</v>
      </c>
    </row>
    <row r="168" spans="1:10">
      <c r="A168" s="474" t="s">
        <v>39</v>
      </c>
      <c r="B168" s="474" t="s">
        <v>555</v>
      </c>
      <c r="C168" s="474" t="s">
        <v>453</v>
      </c>
      <c r="D168" s="474" t="s">
        <v>530</v>
      </c>
      <c r="E168" s="478" t="s">
        <v>531</v>
      </c>
      <c r="F168" s="479">
        <v>14385498</v>
      </c>
      <c r="G168" s="479">
        <v>0</v>
      </c>
      <c r="H168" s="479">
        <v>14385498</v>
      </c>
      <c r="I168" s="479">
        <v>0</v>
      </c>
      <c r="J168" s="479">
        <v>0</v>
      </c>
    </row>
    <row r="169" spans="1:10">
      <c r="A169" s="474" t="s">
        <v>39</v>
      </c>
      <c r="B169" s="474" t="s">
        <v>555</v>
      </c>
      <c r="C169" s="474" t="s">
        <v>480</v>
      </c>
      <c r="D169" s="474" t="s">
        <v>16</v>
      </c>
      <c r="E169" s="478" t="s">
        <v>481</v>
      </c>
      <c r="F169" s="479">
        <v>1481785696</v>
      </c>
      <c r="G169" s="479">
        <v>607532135</v>
      </c>
      <c r="H169" s="479">
        <v>0</v>
      </c>
      <c r="I169" s="479">
        <v>0</v>
      </c>
      <c r="J169" s="479">
        <v>874253561</v>
      </c>
    </row>
    <row r="170" spans="1:10" ht="38.25">
      <c r="A170" s="474" t="s">
        <v>39</v>
      </c>
      <c r="B170" s="474" t="s">
        <v>555</v>
      </c>
      <c r="C170" s="474" t="s">
        <v>480</v>
      </c>
      <c r="D170" s="474" t="s">
        <v>482</v>
      </c>
      <c r="E170" s="478" t="s">
        <v>483</v>
      </c>
      <c r="F170" s="479">
        <v>1481785696</v>
      </c>
      <c r="G170" s="479">
        <v>607532135</v>
      </c>
      <c r="H170" s="479">
        <v>0</v>
      </c>
      <c r="I170" s="479">
        <v>0</v>
      </c>
      <c r="J170" s="479">
        <v>874253561</v>
      </c>
    </row>
    <row r="171" spans="1:10" ht="25.5">
      <c r="A171" s="474" t="s">
        <v>39</v>
      </c>
      <c r="B171" s="474" t="s">
        <v>555</v>
      </c>
      <c r="C171" s="474" t="s">
        <v>435</v>
      </c>
      <c r="D171" s="474" t="s">
        <v>16</v>
      </c>
      <c r="E171" s="478" t="s">
        <v>436</v>
      </c>
      <c r="F171" s="479">
        <v>662796322</v>
      </c>
      <c r="G171" s="479">
        <v>0</v>
      </c>
      <c r="H171" s="479">
        <v>331398160</v>
      </c>
      <c r="I171" s="479">
        <v>0</v>
      </c>
      <c r="J171" s="479">
        <v>331398162</v>
      </c>
    </row>
    <row r="172" spans="1:10">
      <c r="A172" s="474" t="s">
        <v>39</v>
      </c>
      <c r="B172" s="474" t="s">
        <v>555</v>
      </c>
      <c r="C172" s="474" t="s">
        <v>435</v>
      </c>
      <c r="D172" s="474" t="s">
        <v>556</v>
      </c>
      <c r="E172" s="478" t="s">
        <v>557</v>
      </c>
      <c r="F172" s="479">
        <v>662796322</v>
      </c>
      <c r="G172" s="479">
        <v>0</v>
      </c>
      <c r="H172" s="479">
        <v>331398160</v>
      </c>
      <c r="I172" s="479">
        <v>0</v>
      </c>
      <c r="J172" s="479">
        <v>331398162</v>
      </c>
    </row>
    <row r="173" spans="1:10" ht="25.5">
      <c r="A173" s="474" t="s">
        <v>39</v>
      </c>
      <c r="B173" s="474" t="s">
        <v>555</v>
      </c>
      <c r="C173" s="474" t="s">
        <v>464</v>
      </c>
      <c r="D173" s="474" t="s">
        <v>16</v>
      </c>
      <c r="E173" s="478" t="s">
        <v>465</v>
      </c>
      <c r="F173" s="479">
        <v>226450000</v>
      </c>
      <c r="G173" s="479">
        <v>0</v>
      </c>
      <c r="H173" s="479">
        <v>0</v>
      </c>
      <c r="I173" s="479">
        <v>0</v>
      </c>
      <c r="J173" s="479">
        <v>226450000</v>
      </c>
    </row>
    <row r="174" spans="1:10">
      <c r="A174" s="474" t="s">
        <v>39</v>
      </c>
      <c r="B174" s="474" t="s">
        <v>555</v>
      </c>
      <c r="C174" s="474" t="s">
        <v>464</v>
      </c>
      <c r="D174" s="474" t="s">
        <v>466</v>
      </c>
      <c r="E174" s="478" t="s">
        <v>467</v>
      </c>
      <c r="F174" s="479">
        <v>69300000</v>
      </c>
      <c r="G174" s="479">
        <v>0</v>
      </c>
      <c r="H174" s="479">
        <v>0</v>
      </c>
      <c r="I174" s="479">
        <v>0</v>
      </c>
      <c r="J174" s="479">
        <v>69300000</v>
      </c>
    </row>
    <row r="175" spans="1:10">
      <c r="A175" s="474" t="s">
        <v>39</v>
      </c>
      <c r="B175" s="474" t="s">
        <v>555</v>
      </c>
      <c r="C175" s="474" t="s">
        <v>464</v>
      </c>
      <c r="D175" s="474" t="s">
        <v>550</v>
      </c>
      <c r="E175" s="478" t="s">
        <v>551</v>
      </c>
      <c r="F175" s="479">
        <v>44750000</v>
      </c>
      <c r="G175" s="479">
        <v>0</v>
      </c>
      <c r="H175" s="479">
        <v>0</v>
      </c>
      <c r="I175" s="479">
        <v>0</v>
      </c>
      <c r="J175" s="479">
        <v>44750000</v>
      </c>
    </row>
    <row r="176" spans="1:10">
      <c r="A176" s="474" t="s">
        <v>39</v>
      </c>
      <c r="B176" s="474" t="s">
        <v>555</v>
      </c>
      <c r="C176" s="474" t="s">
        <v>464</v>
      </c>
      <c r="D176" s="474" t="s">
        <v>470</v>
      </c>
      <c r="E176" s="478" t="s">
        <v>471</v>
      </c>
      <c r="F176" s="479">
        <v>112400000</v>
      </c>
      <c r="G176" s="479">
        <v>0</v>
      </c>
      <c r="H176" s="479">
        <v>0</v>
      </c>
      <c r="I176" s="479">
        <v>0</v>
      </c>
      <c r="J176" s="479">
        <v>112400000</v>
      </c>
    </row>
    <row r="177" spans="1:10">
      <c r="A177" s="474" t="s">
        <v>39</v>
      </c>
      <c r="B177" s="474" t="s">
        <v>555</v>
      </c>
      <c r="C177" s="474" t="s">
        <v>456</v>
      </c>
      <c r="D177" s="474" t="s">
        <v>16</v>
      </c>
      <c r="E177" s="478" t="s">
        <v>457</v>
      </c>
      <c r="F177" s="479">
        <v>-19815870</v>
      </c>
      <c r="G177" s="479">
        <v>0</v>
      </c>
      <c r="H177" s="479">
        <v>-19815870</v>
      </c>
      <c r="I177" s="479">
        <v>0</v>
      </c>
      <c r="J177" s="479">
        <v>0</v>
      </c>
    </row>
    <row r="178" spans="1:10">
      <c r="A178" s="474" t="s">
        <v>39</v>
      </c>
      <c r="B178" s="474" t="s">
        <v>555</v>
      </c>
      <c r="C178" s="474" t="s">
        <v>456</v>
      </c>
      <c r="D178" s="474" t="s">
        <v>458</v>
      </c>
      <c r="E178" s="478" t="s">
        <v>459</v>
      </c>
      <c r="F178" s="479">
        <v>-19815870</v>
      </c>
      <c r="G178" s="479">
        <v>0</v>
      </c>
      <c r="H178" s="479">
        <v>-19815870</v>
      </c>
      <c r="I178" s="479">
        <v>0</v>
      </c>
      <c r="J178" s="479">
        <v>0</v>
      </c>
    </row>
    <row r="179" spans="1:10">
      <c r="A179" s="474" t="s">
        <v>39</v>
      </c>
      <c r="B179" s="474" t="s">
        <v>555</v>
      </c>
      <c r="C179" s="474" t="s">
        <v>445</v>
      </c>
      <c r="D179" s="474" t="s">
        <v>16</v>
      </c>
      <c r="E179" s="478" t="s">
        <v>446</v>
      </c>
      <c r="F179" s="479">
        <v>779308</v>
      </c>
      <c r="G179" s="479">
        <v>0</v>
      </c>
      <c r="H179" s="479">
        <v>6928</v>
      </c>
      <c r="I179" s="479">
        <v>0</v>
      </c>
      <c r="J179" s="479">
        <v>772380</v>
      </c>
    </row>
    <row r="180" spans="1:10" ht="38.25">
      <c r="A180" s="474" t="s">
        <v>39</v>
      </c>
      <c r="B180" s="474" t="s">
        <v>555</v>
      </c>
      <c r="C180" s="474" t="s">
        <v>445</v>
      </c>
      <c r="D180" s="474" t="s">
        <v>558</v>
      </c>
      <c r="E180" s="478" t="s">
        <v>559</v>
      </c>
      <c r="F180" s="479">
        <v>772380</v>
      </c>
      <c r="G180" s="479">
        <v>0</v>
      </c>
      <c r="H180" s="479">
        <v>0</v>
      </c>
      <c r="I180" s="479">
        <v>0</v>
      </c>
      <c r="J180" s="479">
        <v>772380</v>
      </c>
    </row>
    <row r="181" spans="1:10" ht="38.25">
      <c r="A181" s="474" t="s">
        <v>39</v>
      </c>
      <c r="B181" s="474" t="s">
        <v>555</v>
      </c>
      <c r="C181" s="474" t="s">
        <v>445</v>
      </c>
      <c r="D181" s="474" t="s">
        <v>447</v>
      </c>
      <c r="E181" s="478" t="s">
        <v>448</v>
      </c>
      <c r="F181" s="479">
        <v>6928</v>
      </c>
      <c r="G181" s="479">
        <v>0</v>
      </c>
      <c r="H181" s="479">
        <v>6928</v>
      </c>
      <c r="I181" s="479">
        <v>0</v>
      </c>
      <c r="J181" s="479">
        <v>0</v>
      </c>
    </row>
    <row r="182" spans="1:10">
      <c r="A182" s="476" t="s">
        <v>40</v>
      </c>
      <c r="B182" s="474" t="s">
        <v>16</v>
      </c>
      <c r="C182" s="474" t="s">
        <v>16</v>
      </c>
      <c r="D182" s="474" t="s">
        <v>16</v>
      </c>
      <c r="E182" s="477" t="s">
        <v>560</v>
      </c>
      <c r="F182" s="475">
        <v>375276775019</v>
      </c>
      <c r="G182" s="475">
        <v>9633677667</v>
      </c>
      <c r="H182" s="475">
        <v>22397700633</v>
      </c>
      <c r="I182" s="475">
        <v>0</v>
      </c>
      <c r="J182" s="475">
        <v>343245396719</v>
      </c>
    </row>
    <row r="183" spans="1:10">
      <c r="A183" s="474" t="s">
        <v>40</v>
      </c>
      <c r="B183" s="474" t="s">
        <v>561</v>
      </c>
      <c r="C183" s="474" t="s">
        <v>16</v>
      </c>
      <c r="D183" s="474" t="s">
        <v>16</v>
      </c>
      <c r="E183" s="478" t="s">
        <v>562</v>
      </c>
      <c r="F183" s="479">
        <v>203346279</v>
      </c>
      <c r="G183" s="479">
        <v>0</v>
      </c>
      <c r="H183" s="479">
        <v>0</v>
      </c>
      <c r="I183" s="479">
        <v>0</v>
      </c>
      <c r="J183" s="479">
        <v>203346279</v>
      </c>
    </row>
    <row r="184" spans="1:10">
      <c r="A184" s="474" t="s">
        <v>40</v>
      </c>
      <c r="B184" s="474" t="s">
        <v>561</v>
      </c>
      <c r="C184" s="474" t="s">
        <v>513</v>
      </c>
      <c r="D184" s="474" t="s">
        <v>16</v>
      </c>
      <c r="E184" s="478" t="s">
        <v>514</v>
      </c>
      <c r="F184" s="479">
        <v>72114000</v>
      </c>
      <c r="G184" s="479">
        <v>0</v>
      </c>
      <c r="H184" s="479">
        <v>0</v>
      </c>
      <c r="I184" s="479">
        <v>0</v>
      </c>
      <c r="J184" s="479">
        <v>72114000</v>
      </c>
    </row>
    <row r="185" spans="1:10">
      <c r="A185" s="474" t="s">
        <v>40</v>
      </c>
      <c r="B185" s="474" t="s">
        <v>561</v>
      </c>
      <c r="C185" s="474" t="s">
        <v>513</v>
      </c>
      <c r="D185" s="474" t="s">
        <v>563</v>
      </c>
      <c r="E185" s="478" t="s">
        <v>564</v>
      </c>
      <c r="F185" s="479">
        <v>8900000</v>
      </c>
      <c r="G185" s="479">
        <v>0</v>
      </c>
      <c r="H185" s="479">
        <v>0</v>
      </c>
      <c r="I185" s="479">
        <v>0</v>
      </c>
      <c r="J185" s="479">
        <v>8900000</v>
      </c>
    </row>
    <row r="186" spans="1:10">
      <c r="A186" s="474" t="s">
        <v>40</v>
      </c>
      <c r="B186" s="474" t="s">
        <v>561</v>
      </c>
      <c r="C186" s="474" t="s">
        <v>513</v>
      </c>
      <c r="D186" s="474" t="s">
        <v>565</v>
      </c>
      <c r="E186" s="478" t="s">
        <v>566</v>
      </c>
      <c r="F186" s="479">
        <v>63214000</v>
      </c>
      <c r="G186" s="479">
        <v>0</v>
      </c>
      <c r="H186" s="479">
        <v>0</v>
      </c>
      <c r="I186" s="479">
        <v>0</v>
      </c>
      <c r="J186" s="479">
        <v>63214000</v>
      </c>
    </row>
    <row r="187" spans="1:10" ht="25.5">
      <c r="A187" s="474" t="s">
        <v>40</v>
      </c>
      <c r="B187" s="474" t="s">
        <v>561</v>
      </c>
      <c r="C187" s="474" t="s">
        <v>464</v>
      </c>
      <c r="D187" s="474" t="s">
        <v>16</v>
      </c>
      <c r="E187" s="478" t="s">
        <v>465</v>
      </c>
      <c r="F187" s="479">
        <v>1000000</v>
      </c>
      <c r="G187" s="479">
        <v>0</v>
      </c>
      <c r="H187" s="479">
        <v>0</v>
      </c>
      <c r="I187" s="479">
        <v>0</v>
      </c>
      <c r="J187" s="479">
        <v>1000000</v>
      </c>
    </row>
    <row r="188" spans="1:10">
      <c r="A188" s="474" t="s">
        <v>40</v>
      </c>
      <c r="B188" s="474" t="s">
        <v>561</v>
      </c>
      <c r="C188" s="474" t="s">
        <v>464</v>
      </c>
      <c r="D188" s="474" t="s">
        <v>470</v>
      </c>
      <c r="E188" s="478" t="s">
        <v>471</v>
      </c>
      <c r="F188" s="479">
        <v>1000000</v>
      </c>
      <c r="G188" s="479">
        <v>0</v>
      </c>
      <c r="H188" s="479">
        <v>0</v>
      </c>
      <c r="I188" s="479">
        <v>0</v>
      </c>
      <c r="J188" s="479">
        <v>1000000</v>
      </c>
    </row>
    <row r="189" spans="1:10">
      <c r="A189" s="474" t="s">
        <v>40</v>
      </c>
      <c r="B189" s="474" t="s">
        <v>561</v>
      </c>
      <c r="C189" s="474" t="s">
        <v>439</v>
      </c>
      <c r="D189" s="474" t="s">
        <v>16</v>
      </c>
      <c r="E189" s="478" t="s">
        <v>440</v>
      </c>
      <c r="F189" s="479">
        <v>17050000</v>
      </c>
      <c r="G189" s="479">
        <v>0</v>
      </c>
      <c r="H189" s="479">
        <v>0</v>
      </c>
      <c r="I189" s="479">
        <v>0</v>
      </c>
      <c r="J189" s="479">
        <v>17050000</v>
      </c>
    </row>
    <row r="190" spans="1:10" ht="25.5">
      <c r="A190" s="474" t="s">
        <v>40</v>
      </c>
      <c r="B190" s="474" t="s">
        <v>561</v>
      </c>
      <c r="C190" s="474" t="s">
        <v>439</v>
      </c>
      <c r="D190" s="474" t="s">
        <v>567</v>
      </c>
      <c r="E190" s="478" t="s">
        <v>568</v>
      </c>
      <c r="F190" s="479">
        <v>13050000</v>
      </c>
      <c r="G190" s="479">
        <v>0</v>
      </c>
      <c r="H190" s="479">
        <v>0</v>
      </c>
      <c r="I190" s="479">
        <v>0</v>
      </c>
      <c r="J190" s="479">
        <v>13050000</v>
      </c>
    </row>
    <row r="191" spans="1:10">
      <c r="A191" s="474" t="s">
        <v>40</v>
      </c>
      <c r="B191" s="474" t="s">
        <v>561</v>
      </c>
      <c r="C191" s="474" t="s">
        <v>439</v>
      </c>
      <c r="D191" s="474" t="s">
        <v>443</v>
      </c>
      <c r="E191" s="478" t="s">
        <v>444</v>
      </c>
      <c r="F191" s="479">
        <v>4000000</v>
      </c>
      <c r="G191" s="479">
        <v>0</v>
      </c>
      <c r="H191" s="479">
        <v>0</v>
      </c>
      <c r="I191" s="479">
        <v>0</v>
      </c>
      <c r="J191" s="479">
        <v>4000000</v>
      </c>
    </row>
    <row r="192" spans="1:10">
      <c r="A192" s="474" t="s">
        <v>40</v>
      </c>
      <c r="B192" s="474" t="s">
        <v>561</v>
      </c>
      <c r="C192" s="474" t="s">
        <v>445</v>
      </c>
      <c r="D192" s="474" t="s">
        <v>16</v>
      </c>
      <c r="E192" s="478" t="s">
        <v>446</v>
      </c>
      <c r="F192" s="479">
        <v>113182279</v>
      </c>
      <c r="G192" s="479">
        <v>0</v>
      </c>
      <c r="H192" s="479">
        <v>0</v>
      </c>
      <c r="I192" s="479">
        <v>0</v>
      </c>
      <c r="J192" s="479">
        <v>113182279</v>
      </c>
    </row>
    <row r="193" spans="1:10">
      <c r="A193" s="474" t="s">
        <v>40</v>
      </c>
      <c r="B193" s="474" t="s">
        <v>561</v>
      </c>
      <c r="C193" s="474" t="s">
        <v>445</v>
      </c>
      <c r="D193" s="474" t="s">
        <v>545</v>
      </c>
      <c r="E193" s="478" t="s">
        <v>546</v>
      </c>
      <c r="F193" s="479">
        <v>59132581</v>
      </c>
      <c r="G193" s="479">
        <v>0</v>
      </c>
      <c r="H193" s="479">
        <v>0</v>
      </c>
      <c r="I193" s="479">
        <v>0</v>
      </c>
      <c r="J193" s="479">
        <v>59132581</v>
      </c>
    </row>
    <row r="194" spans="1:10" ht="38.25">
      <c r="A194" s="474" t="s">
        <v>40</v>
      </c>
      <c r="B194" s="474" t="s">
        <v>561</v>
      </c>
      <c r="C194" s="474" t="s">
        <v>445</v>
      </c>
      <c r="D194" s="474" t="s">
        <v>449</v>
      </c>
      <c r="E194" s="478" t="s">
        <v>450</v>
      </c>
      <c r="F194" s="479">
        <v>54049698</v>
      </c>
      <c r="G194" s="479">
        <v>0</v>
      </c>
      <c r="H194" s="479">
        <v>0</v>
      </c>
      <c r="I194" s="479">
        <v>0</v>
      </c>
      <c r="J194" s="479">
        <v>54049698</v>
      </c>
    </row>
    <row r="195" spans="1:10">
      <c r="A195" s="474" t="s">
        <v>40</v>
      </c>
      <c r="B195" s="474" t="s">
        <v>569</v>
      </c>
      <c r="C195" s="474" t="s">
        <v>16</v>
      </c>
      <c r="D195" s="474" t="s">
        <v>16</v>
      </c>
      <c r="E195" s="478" t="s">
        <v>570</v>
      </c>
      <c r="F195" s="479">
        <v>177350000</v>
      </c>
      <c r="G195" s="479">
        <v>0</v>
      </c>
      <c r="H195" s="479">
        <v>177350000</v>
      </c>
      <c r="I195" s="479">
        <v>0</v>
      </c>
      <c r="J195" s="479">
        <v>0</v>
      </c>
    </row>
    <row r="196" spans="1:10" ht="25.5">
      <c r="A196" s="474" t="s">
        <v>40</v>
      </c>
      <c r="B196" s="474" t="s">
        <v>569</v>
      </c>
      <c r="C196" s="474" t="s">
        <v>435</v>
      </c>
      <c r="D196" s="474" t="s">
        <v>16</v>
      </c>
      <c r="E196" s="478" t="s">
        <v>436</v>
      </c>
      <c r="F196" s="479">
        <v>177350000</v>
      </c>
      <c r="G196" s="479">
        <v>0</v>
      </c>
      <c r="H196" s="479">
        <v>177350000</v>
      </c>
      <c r="I196" s="479">
        <v>0</v>
      </c>
      <c r="J196" s="479">
        <v>0</v>
      </c>
    </row>
    <row r="197" spans="1:10">
      <c r="A197" s="474" t="s">
        <v>40</v>
      </c>
      <c r="B197" s="474" t="s">
        <v>569</v>
      </c>
      <c r="C197" s="474" t="s">
        <v>435</v>
      </c>
      <c r="D197" s="474" t="s">
        <v>571</v>
      </c>
      <c r="E197" s="478" t="s">
        <v>572</v>
      </c>
      <c r="F197" s="479">
        <v>177350000</v>
      </c>
      <c r="G197" s="479">
        <v>0</v>
      </c>
      <c r="H197" s="479">
        <v>177350000</v>
      </c>
      <c r="I197" s="479">
        <v>0</v>
      </c>
      <c r="J197" s="479">
        <v>0</v>
      </c>
    </row>
    <row r="198" spans="1:10">
      <c r="A198" s="474" t="s">
        <v>40</v>
      </c>
      <c r="B198" s="474" t="s">
        <v>573</v>
      </c>
      <c r="C198" s="474" t="s">
        <v>16</v>
      </c>
      <c r="D198" s="474" t="s">
        <v>16</v>
      </c>
      <c r="E198" s="478" t="s">
        <v>574</v>
      </c>
      <c r="F198" s="479">
        <v>18937587</v>
      </c>
      <c r="G198" s="479">
        <v>7705493</v>
      </c>
      <c r="H198" s="479">
        <v>11232094</v>
      </c>
      <c r="I198" s="479">
        <v>0</v>
      </c>
      <c r="J198" s="479">
        <v>0</v>
      </c>
    </row>
    <row r="199" spans="1:10">
      <c r="A199" s="474" t="s">
        <v>40</v>
      </c>
      <c r="B199" s="474" t="s">
        <v>573</v>
      </c>
      <c r="C199" s="474" t="s">
        <v>497</v>
      </c>
      <c r="D199" s="474" t="s">
        <v>16</v>
      </c>
      <c r="E199" s="478" t="s">
        <v>498</v>
      </c>
      <c r="F199" s="479">
        <v>7947600</v>
      </c>
      <c r="G199" s="479">
        <v>3258516</v>
      </c>
      <c r="H199" s="479">
        <v>4689084</v>
      </c>
      <c r="I199" s="479">
        <v>0</v>
      </c>
      <c r="J199" s="479">
        <v>0</v>
      </c>
    </row>
    <row r="200" spans="1:10" ht="38.25">
      <c r="A200" s="474" t="s">
        <v>40</v>
      </c>
      <c r="B200" s="474" t="s">
        <v>573</v>
      </c>
      <c r="C200" s="474" t="s">
        <v>497</v>
      </c>
      <c r="D200" s="474" t="s">
        <v>499</v>
      </c>
      <c r="E200" s="478" t="s">
        <v>500</v>
      </c>
      <c r="F200" s="479">
        <v>7947600</v>
      </c>
      <c r="G200" s="479">
        <v>3258516</v>
      </c>
      <c r="H200" s="479">
        <v>4689084</v>
      </c>
      <c r="I200" s="479">
        <v>0</v>
      </c>
      <c r="J200" s="479">
        <v>0</v>
      </c>
    </row>
    <row r="201" spans="1:10">
      <c r="A201" s="474" t="s">
        <v>40</v>
      </c>
      <c r="B201" s="474" t="s">
        <v>573</v>
      </c>
      <c r="C201" s="474" t="s">
        <v>480</v>
      </c>
      <c r="D201" s="474" t="s">
        <v>16</v>
      </c>
      <c r="E201" s="478" t="s">
        <v>481</v>
      </c>
      <c r="F201" s="479">
        <v>7947600</v>
      </c>
      <c r="G201" s="479">
        <v>3258516</v>
      </c>
      <c r="H201" s="479">
        <v>4689084</v>
      </c>
      <c r="I201" s="479">
        <v>0</v>
      </c>
      <c r="J201" s="479">
        <v>0</v>
      </c>
    </row>
    <row r="202" spans="1:10" ht="38.25">
      <c r="A202" s="474" t="s">
        <v>40</v>
      </c>
      <c r="B202" s="474" t="s">
        <v>573</v>
      </c>
      <c r="C202" s="474" t="s">
        <v>480</v>
      </c>
      <c r="D202" s="474" t="s">
        <v>482</v>
      </c>
      <c r="E202" s="478" t="s">
        <v>483</v>
      </c>
      <c r="F202" s="479">
        <v>7947600</v>
      </c>
      <c r="G202" s="479">
        <v>3258516</v>
      </c>
      <c r="H202" s="479">
        <v>4689084</v>
      </c>
      <c r="I202" s="479">
        <v>0</v>
      </c>
      <c r="J202" s="479">
        <v>0</v>
      </c>
    </row>
    <row r="203" spans="1:10">
      <c r="A203" s="474" t="s">
        <v>40</v>
      </c>
      <c r="B203" s="474" t="s">
        <v>573</v>
      </c>
      <c r="C203" s="474" t="s">
        <v>445</v>
      </c>
      <c r="D203" s="474" t="s">
        <v>16</v>
      </c>
      <c r="E203" s="478" t="s">
        <v>446</v>
      </c>
      <c r="F203" s="479">
        <v>3042387</v>
      </c>
      <c r="G203" s="479">
        <v>1188461</v>
      </c>
      <c r="H203" s="479">
        <v>1853926</v>
      </c>
      <c r="I203" s="479">
        <v>0</v>
      </c>
      <c r="J203" s="479">
        <v>0</v>
      </c>
    </row>
    <row r="204" spans="1:10" ht="51">
      <c r="A204" s="474" t="s">
        <v>40</v>
      </c>
      <c r="B204" s="474" t="s">
        <v>573</v>
      </c>
      <c r="C204" s="474" t="s">
        <v>445</v>
      </c>
      <c r="D204" s="474" t="s">
        <v>491</v>
      </c>
      <c r="E204" s="478" t="s">
        <v>492</v>
      </c>
      <c r="F204" s="479">
        <v>1460362</v>
      </c>
      <c r="G204" s="479">
        <v>598748</v>
      </c>
      <c r="H204" s="479">
        <v>861614</v>
      </c>
      <c r="I204" s="479">
        <v>0</v>
      </c>
      <c r="J204" s="479">
        <v>0</v>
      </c>
    </row>
    <row r="205" spans="1:10" ht="38.25">
      <c r="A205" s="474" t="s">
        <v>40</v>
      </c>
      <c r="B205" s="474" t="s">
        <v>573</v>
      </c>
      <c r="C205" s="474" t="s">
        <v>445</v>
      </c>
      <c r="D205" s="474" t="s">
        <v>493</v>
      </c>
      <c r="E205" s="478" t="s">
        <v>494</v>
      </c>
      <c r="F205" s="479">
        <v>1438325</v>
      </c>
      <c r="G205" s="479">
        <v>589713</v>
      </c>
      <c r="H205" s="479">
        <v>848612</v>
      </c>
      <c r="I205" s="479">
        <v>0</v>
      </c>
      <c r="J205" s="479">
        <v>0</v>
      </c>
    </row>
    <row r="206" spans="1:10" ht="38.25">
      <c r="A206" s="474" t="s">
        <v>40</v>
      </c>
      <c r="B206" s="474" t="s">
        <v>573</v>
      </c>
      <c r="C206" s="474" t="s">
        <v>445</v>
      </c>
      <c r="D206" s="474" t="s">
        <v>447</v>
      </c>
      <c r="E206" s="478" t="s">
        <v>448</v>
      </c>
      <c r="F206" s="479">
        <v>143700</v>
      </c>
      <c r="G206" s="479">
        <v>0</v>
      </c>
      <c r="H206" s="479">
        <v>143700</v>
      </c>
      <c r="I206" s="479">
        <v>0</v>
      </c>
      <c r="J206" s="479">
        <v>0</v>
      </c>
    </row>
    <row r="207" spans="1:10">
      <c r="A207" s="474" t="s">
        <v>40</v>
      </c>
      <c r="B207" s="474" t="s">
        <v>575</v>
      </c>
      <c r="C207" s="474" t="s">
        <v>16</v>
      </c>
      <c r="D207" s="474" t="s">
        <v>16</v>
      </c>
      <c r="E207" s="478" t="s">
        <v>576</v>
      </c>
      <c r="F207" s="479">
        <v>11550000</v>
      </c>
      <c r="G207" s="479">
        <v>4735500</v>
      </c>
      <c r="H207" s="479">
        <v>6814500</v>
      </c>
      <c r="I207" s="479">
        <v>0</v>
      </c>
      <c r="J207" s="479">
        <v>0</v>
      </c>
    </row>
    <row r="208" spans="1:10">
      <c r="A208" s="474" t="s">
        <v>40</v>
      </c>
      <c r="B208" s="474" t="s">
        <v>575</v>
      </c>
      <c r="C208" s="474" t="s">
        <v>480</v>
      </c>
      <c r="D208" s="474" t="s">
        <v>16</v>
      </c>
      <c r="E208" s="478" t="s">
        <v>481</v>
      </c>
      <c r="F208" s="479">
        <v>11550000</v>
      </c>
      <c r="G208" s="479">
        <v>4735500</v>
      </c>
      <c r="H208" s="479">
        <v>6814500</v>
      </c>
      <c r="I208" s="479">
        <v>0</v>
      </c>
      <c r="J208" s="479">
        <v>0</v>
      </c>
    </row>
    <row r="209" spans="1:10" ht="38.25">
      <c r="A209" s="474" t="s">
        <v>40</v>
      </c>
      <c r="B209" s="474" t="s">
        <v>575</v>
      </c>
      <c r="C209" s="474" t="s">
        <v>480</v>
      </c>
      <c r="D209" s="474" t="s">
        <v>482</v>
      </c>
      <c r="E209" s="478" t="s">
        <v>483</v>
      </c>
      <c r="F209" s="479">
        <v>11550000</v>
      </c>
      <c r="G209" s="479">
        <v>4735500</v>
      </c>
      <c r="H209" s="479">
        <v>6814500</v>
      </c>
      <c r="I209" s="479">
        <v>0</v>
      </c>
      <c r="J209" s="479">
        <v>0</v>
      </c>
    </row>
    <row r="210" spans="1:10" ht="25.5">
      <c r="A210" s="474" t="s">
        <v>40</v>
      </c>
      <c r="B210" s="474" t="s">
        <v>577</v>
      </c>
      <c r="C210" s="474" t="s">
        <v>16</v>
      </c>
      <c r="D210" s="474" t="s">
        <v>16</v>
      </c>
      <c r="E210" s="478" t="s">
        <v>578</v>
      </c>
      <c r="F210" s="479">
        <v>185006011</v>
      </c>
      <c r="G210" s="479">
        <v>0</v>
      </c>
      <c r="H210" s="479">
        <v>0</v>
      </c>
      <c r="I210" s="479">
        <v>0</v>
      </c>
      <c r="J210" s="479">
        <v>185006011</v>
      </c>
    </row>
    <row r="211" spans="1:10">
      <c r="A211" s="474" t="s">
        <v>40</v>
      </c>
      <c r="B211" s="474" t="s">
        <v>577</v>
      </c>
      <c r="C211" s="474" t="s">
        <v>579</v>
      </c>
      <c r="D211" s="474" t="s">
        <v>16</v>
      </c>
      <c r="E211" s="478" t="s">
        <v>580</v>
      </c>
      <c r="F211" s="479">
        <v>700000</v>
      </c>
      <c r="G211" s="479">
        <v>0</v>
      </c>
      <c r="H211" s="479">
        <v>0</v>
      </c>
      <c r="I211" s="479">
        <v>0</v>
      </c>
      <c r="J211" s="479">
        <v>700000</v>
      </c>
    </row>
    <row r="212" spans="1:10" ht="25.5">
      <c r="A212" s="474" t="s">
        <v>40</v>
      </c>
      <c r="B212" s="474" t="s">
        <v>577</v>
      </c>
      <c r="C212" s="474" t="s">
        <v>579</v>
      </c>
      <c r="D212" s="474" t="s">
        <v>581</v>
      </c>
      <c r="E212" s="478" t="s">
        <v>582</v>
      </c>
      <c r="F212" s="479">
        <v>700000</v>
      </c>
      <c r="G212" s="479">
        <v>0</v>
      </c>
      <c r="H212" s="479">
        <v>0</v>
      </c>
      <c r="I212" s="479">
        <v>0</v>
      </c>
      <c r="J212" s="479">
        <v>700000</v>
      </c>
    </row>
    <row r="213" spans="1:10">
      <c r="A213" s="474" t="s">
        <v>40</v>
      </c>
      <c r="B213" s="474" t="s">
        <v>577</v>
      </c>
      <c r="C213" s="474" t="s">
        <v>509</v>
      </c>
      <c r="D213" s="474" t="s">
        <v>16</v>
      </c>
      <c r="E213" s="478" t="s">
        <v>510</v>
      </c>
      <c r="F213" s="479">
        <v>10520337</v>
      </c>
      <c r="G213" s="479">
        <v>0</v>
      </c>
      <c r="H213" s="479">
        <v>0</v>
      </c>
      <c r="I213" s="479">
        <v>0</v>
      </c>
      <c r="J213" s="479">
        <v>10520337</v>
      </c>
    </row>
    <row r="214" spans="1:10" ht="25.5">
      <c r="A214" s="474" t="s">
        <v>40</v>
      </c>
      <c r="B214" s="474" t="s">
        <v>577</v>
      </c>
      <c r="C214" s="474" t="s">
        <v>509</v>
      </c>
      <c r="D214" s="474" t="s">
        <v>583</v>
      </c>
      <c r="E214" s="478" t="s">
        <v>584</v>
      </c>
      <c r="F214" s="479">
        <v>10520337</v>
      </c>
      <c r="G214" s="479">
        <v>0</v>
      </c>
      <c r="H214" s="479">
        <v>0</v>
      </c>
      <c r="I214" s="479">
        <v>0</v>
      </c>
      <c r="J214" s="479">
        <v>10520337</v>
      </c>
    </row>
    <row r="215" spans="1:10">
      <c r="A215" s="474" t="s">
        <v>40</v>
      </c>
      <c r="B215" s="474" t="s">
        <v>577</v>
      </c>
      <c r="C215" s="474" t="s">
        <v>513</v>
      </c>
      <c r="D215" s="474" t="s">
        <v>16</v>
      </c>
      <c r="E215" s="478" t="s">
        <v>514</v>
      </c>
      <c r="F215" s="479">
        <v>32694707</v>
      </c>
      <c r="G215" s="479">
        <v>0</v>
      </c>
      <c r="H215" s="479">
        <v>0</v>
      </c>
      <c r="I215" s="479">
        <v>0</v>
      </c>
      <c r="J215" s="479">
        <v>32694707</v>
      </c>
    </row>
    <row r="216" spans="1:10">
      <c r="A216" s="474" t="s">
        <v>40</v>
      </c>
      <c r="B216" s="474" t="s">
        <v>577</v>
      </c>
      <c r="C216" s="474" t="s">
        <v>513</v>
      </c>
      <c r="D216" s="474" t="s">
        <v>565</v>
      </c>
      <c r="E216" s="478" t="s">
        <v>566</v>
      </c>
      <c r="F216" s="479">
        <v>32694707</v>
      </c>
      <c r="G216" s="479">
        <v>0</v>
      </c>
      <c r="H216" s="479">
        <v>0</v>
      </c>
      <c r="I216" s="479">
        <v>0</v>
      </c>
      <c r="J216" s="479">
        <v>32694707</v>
      </c>
    </row>
    <row r="217" spans="1:10" ht="25.5">
      <c r="A217" s="474" t="s">
        <v>40</v>
      </c>
      <c r="B217" s="474" t="s">
        <v>577</v>
      </c>
      <c r="C217" s="474" t="s">
        <v>429</v>
      </c>
      <c r="D217" s="474" t="s">
        <v>16</v>
      </c>
      <c r="E217" s="478" t="s">
        <v>430</v>
      </c>
      <c r="F217" s="479">
        <v>13832000</v>
      </c>
      <c r="G217" s="479">
        <v>0</v>
      </c>
      <c r="H217" s="479">
        <v>0</v>
      </c>
      <c r="I217" s="479">
        <v>0</v>
      </c>
      <c r="J217" s="479">
        <v>13832000</v>
      </c>
    </row>
    <row r="218" spans="1:10">
      <c r="A218" s="474" t="s">
        <v>40</v>
      </c>
      <c r="B218" s="474" t="s">
        <v>577</v>
      </c>
      <c r="C218" s="474" t="s">
        <v>429</v>
      </c>
      <c r="D218" s="474" t="s">
        <v>585</v>
      </c>
      <c r="E218" s="478" t="s">
        <v>586</v>
      </c>
      <c r="F218" s="479">
        <v>13832000</v>
      </c>
      <c r="G218" s="479">
        <v>0</v>
      </c>
      <c r="H218" s="479">
        <v>0</v>
      </c>
      <c r="I218" s="479">
        <v>0</v>
      </c>
      <c r="J218" s="479">
        <v>13832000</v>
      </c>
    </row>
    <row r="219" spans="1:10" ht="25.5">
      <c r="A219" s="474" t="s">
        <v>40</v>
      </c>
      <c r="B219" s="474" t="s">
        <v>577</v>
      </c>
      <c r="C219" s="474" t="s">
        <v>435</v>
      </c>
      <c r="D219" s="474" t="s">
        <v>16</v>
      </c>
      <c r="E219" s="478" t="s">
        <v>436</v>
      </c>
      <c r="F219" s="479">
        <v>79408967</v>
      </c>
      <c r="G219" s="479">
        <v>0</v>
      </c>
      <c r="H219" s="479">
        <v>0</v>
      </c>
      <c r="I219" s="479">
        <v>0</v>
      </c>
      <c r="J219" s="479">
        <v>79408967</v>
      </c>
    </row>
    <row r="220" spans="1:10" ht="38.25">
      <c r="A220" s="474" t="s">
        <v>40</v>
      </c>
      <c r="B220" s="474" t="s">
        <v>577</v>
      </c>
      <c r="C220" s="474" t="s">
        <v>435</v>
      </c>
      <c r="D220" s="474" t="s">
        <v>517</v>
      </c>
      <c r="E220" s="478" t="s">
        <v>518</v>
      </c>
      <c r="F220" s="479">
        <v>79408967</v>
      </c>
      <c r="G220" s="479">
        <v>0</v>
      </c>
      <c r="H220" s="479">
        <v>0</v>
      </c>
      <c r="I220" s="479">
        <v>0</v>
      </c>
      <c r="J220" s="479">
        <v>79408967</v>
      </c>
    </row>
    <row r="221" spans="1:10" ht="25.5">
      <c r="A221" s="474" t="s">
        <v>40</v>
      </c>
      <c r="B221" s="474" t="s">
        <v>577</v>
      </c>
      <c r="C221" s="474" t="s">
        <v>464</v>
      </c>
      <c r="D221" s="474" t="s">
        <v>16</v>
      </c>
      <c r="E221" s="478" t="s">
        <v>465</v>
      </c>
      <c r="F221" s="479">
        <v>10350000</v>
      </c>
      <c r="G221" s="479">
        <v>0</v>
      </c>
      <c r="H221" s="479">
        <v>0</v>
      </c>
      <c r="I221" s="479">
        <v>0</v>
      </c>
      <c r="J221" s="479">
        <v>10350000</v>
      </c>
    </row>
    <row r="222" spans="1:10">
      <c r="A222" s="474" t="s">
        <v>40</v>
      </c>
      <c r="B222" s="474" t="s">
        <v>577</v>
      </c>
      <c r="C222" s="474" t="s">
        <v>464</v>
      </c>
      <c r="D222" s="474" t="s">
        <v>587</v>
      </c>
      <c r="E222" s="478" t="s">
        <v>588</v>
      </c>
      <c r="F222" s="479">
        <v>10350000</v>
      </c>
      <c r="G222" s="479">
        <v>0</v>
      </c>
      <c r="H222" s="479">
        <v>0</v>
      </c>
      <c r="I222" s="479">
        <v>0</v>
      </c>
      <c r="J222" s="479">
        <v>10350000</v>
      </c>
    </row>
    <row r="223" spans="1:10">
      <c r="A223" s="474" t="s">
        <v>40</v>
      </c>
      <c r="B223" s="474" t="s">
        <v>577</v>
      </c>
      <c r="C223" s="474" t="s">
        <v>439</v>
      </c>
      <c r="D223" s="474" t="s">
        <v>16</v>
      </c>
      <c r="E223" s="478" t="s">
        <v>440</v>
      </c>
      <c r="F223" s="479">
        <v>37500000</v>
      </c>
      <c r="G223" s="479">
        <v>0</v>
      </c>
      <c r="H223" s="479">
        <v>0</v>
      </c>
      <c r="I223" s="479">
        <v>0</v>
      </c>
      <c r="J223" s="479">
        <v>37500000</v>
      </c>
    </row>
    <row r="224" spans="1:10">
      <c r="A224" s="474" t="s">
        <v>40</v>
      </c>
      <c r="B224" s="474" t="s">
        <v>577</v>
      </c>
      <c r="C224" s="474" t="s">
        <v>439</v>
      </c>
      <c r="D224" s="474" t="s">
        <v>443</v>
      </c>
      <c r="E224" s="478" t="s">
        <v>444</v>
      </c>
      <c r="F224" s="479">
        <v>37500000</v>
      </c>
      <c r="G224" s="479">
        <v>0</v>
      </c>
      <c r="H224" s="479">
        <v>0</v>
      </c>
      <c r="I224" s="479">
        <v>0</v>
      </c>
      <c r="J224" s="479">
        <v>37500000</v>
      </c>
    </row>
    <row r="225" spans="1:10" ht="38.25">
      <c r="A225" s="474" t="s">
        <v>40</v>
      </c>
      <c r="B225" s="474" t="s">
        <v>589</v>
      </c>
      <c r="C225" s="474" t="s">
        <v>16</v>
      </c>
      <c r="D225" s="474" t="s">
        <v>16</v>
      </c>
      <c r="E225" s="478" t="s">
        <v>590</v>
      </c>
      <c r="F225" s="479">
        <v>243671</v>
      </c>
      <c r="G225" s="479">
        <v>99905</v>
      </c>
      <c r="H225" s="479">
        <v>143766</v>
      </c>
      <c r="I225" s="479">
        <v>0</v>
      </c>
      <c r="J225" s="479">
        <v>0</v>
      </c>
    </row>
    <row r="226" spans="1:10">
      <c r="A226" s="474" t="s">
        <v>40</v>
      </c>
      <c r="B226" s="474" t="s">
        <v>589</v>
      </c>
      <c r="C226" s="474" t="s">
        <v>445</v>
      </c>
      <c r="D226" s="474" t="s">
        <v>16</v>
      </c>
      <c r="E226" s="478" t="s">
        <v>446</v>
      </c>
      <c r="F226" s="479">
        <v>243671</v>
      </c>
      <c r="G226" s="479">
        <v>99905</v>
      </c>
      <c r="H226" s="479">
        <v>143766</v>
      </c>
      <c r="I226" s="479">
        <v>0</v>
      </c>
      <c r="J226" s="479">
        <v>0</v>
      </c>
    </row>
    <row r="227" spans="1:10" ht="51">
      <c r="A227" s="474" t="s">
        <v>40</v>
      </c>
      <c r="B227" s="474" t="s">
        <v>589</v>
      </c>
      <c r="C227" s="474" t="s">
        <v>445</v>
      </c>
      <c r="D227" s="474" t="s">
        <v>491</v>
      </c>
      <c r="E227" s="478" t="s">
        <v>492</v>
      </c>
      <c r="F227" s="479">
        <v>243671</v>
      </c>
      <c r="G227" s="479">
        <v>99905</v>
      </c>
      <c r="H227" s="479">
        <v>143766</v>
      </c>
      <c r="I227" s="479">
        <v>0</v>
      </c>
      <c r="J227" s="479">
        <v>0</v>
      </c>
    </row>
    <row r="228" spans="1:10">
      <c r="A228" s="474" t="s">
        <v>40</v>
      </c>
      <c r="B228" s="474" t="s">
        <v>591</v>
      </c>
      <c r="C228" s="474" t="s">
        <v>16</v>
      </c>
      <c r="D228" s="474" t="s">
        <v>16</v>
      </c>
      <c r="E228" s="478" t="s">
        <v>520</v>
      </c>
      <c r="F228" s="479">
        <v>7410828492</v>
      </c>
      <c r="G228" s="479">
        <v>2920233017</v>
      </c>
      <c r="H228" s="479">
        <v>4474595475</v>
      </c>
      <c r="I228" s="479">
        <v>0</v>
      </c>
      <c r="J228" s="479">
        <v>16000000</v>
      </c>
    </row>
    <row r="229" spans="1:10">
      <c r="A229" s="474" t="s">
        <v>40</v>
      </c>
      <c r="B229" s="474" t="s">
        <v>591</v>
      </c>
      <c r="C229" s="474" t="s">
        <v>497</v>
      </c>
      <c r="D229" s="474" t="s">
        <v>16</v>
      </c>
      <c r="E229" s="478" t="s">
        <v>498</v>
      </c>
      <c r="F229" s="479">
        <v>285734671</v>
      </c>
      <c r="G229" s="479">
        <v>117151212</v>
      </c>
      <c r="H229" s="479">
        <v>168583459</v>
      </c>
      <c r="I229" s="479">
        <v>0</v>
      </c>
      <c r="J229" s="479">
        <v>0</v>
      </c>
    </row>
    <row r="230" spans="1:10" ht="38.25">
      <c r="A230" s="474" t="s">
        <v>40</v>
      </c>
      <c r="B230" s="474" t="s">
        <v>591</v>
      </c>
      <c r="C230" s="474" t="s">
        <v>497</v>
      </c>
      <c r="D230" s="474" t="s">
        <v>499</v>
      </c>
      <c r="E230" s="478" t="s">
        <v>500</v>
      </c>
      <c r="F230" s="479">
        <v>285734671</v>
      </c>
      <c r="G230" s="479">
        <v>117151212</v>
      </c>
      <c r="H230" s="479">
        <v>168583459</v>
      </c>
      <c r="I230" s="479">
        <v>0</v>
      </c>
      <c r="J230" s="479">
        <v>0</v>
      </c>
    </row>
    <row r="231" spans="1:10">
      <c r="A231" s="474" t="s">
        <v>40</v>
      </c>
      <c r="B231" s="474" t="s">
        <v>591</v>
      </c>
      <c r="C231" s="474" t="s">
        <v>453</v>
      </c>
      <c r="D231" s="474" t="s">
        <v>16</v>
      </c>
      <c r="E231" s="478" t="s">
        <v>46</v>
      </c>
      <c r="F231" s="479">
        <v>427027</v>
      </c>
      <c r="G231" s="479">
        <v>0</v>
      </c>
      <c r="H231" s="479">
        <v>427027</v>
      </c>
      <c r="I231" s="479">
        <v>0</v>
      </c>
      <c r="J231" s="479">
        <v>0</v>
      </c>
    </row>
    <row r="232" spans="1:10" ht="25.5">
      <c r="A232" s="474" t="s">
        <v>40</v>
      </c>
      <c r="B232" s="474" t="s">
        <v>591</v>
      </c>
      <c r="C232" s="474" t="s">
        <v>453</v>
      </c>
      <c r="D232" s="474" t="s">
        <v>454</v>
      </c>
      <c r="E232" s="478" t="s">
        <v>455</v>
      </c>
      <c r="F232" s="479">
        <v>427027</v>
      </c>
      <c r="G232" s="479">
        <v>0</v>
      </c>
      <c r="H232" s="479">
        <v>427027</v>
      </c>
      <c r="I232" s="479">
        <v>0</v>
      </c>
      <c r="J232" s="479">
        <v>0</v>
      </c>
    </row>
    <row r="233" spans="1:10">
      <c r="A233" s="474" t="s">
        <v>40</v>
      </c>
      <c r="B233" s="474" t="s">
        <v>591</v>
      </c>
      <c r="C233" s="474" t="s">
        <v>480</v>
      </c>
      <c r="D233" s="474" t="s">
        <v>16</v>
      </c>
      <c r="E233" s="478" t="s">
        <v>481</v>
      </c>
      <c r="F233" s="479">
        <v>6806762747</v>
      </c>
      <c r="G233" s="479">
        <v>2790772706</v>
      </c>
      <c r="H233" s="479">
        <v>4015990041</v>
      </c>
      <c r="I233" s="479">
        <v>0</v>
      </c>
      <c r="J233" s="479">
        <v>0</v>
      </c>
    </row>
    <row r="234" spans="1:10" ht="38.25">
      <c r="A234" s="474" t="s">
        <v>40</v>
      </c>
      <c r="B234" s="474" t="s">
        <v>591</v>
      </c>
      <c r="C234" s="474" t="s">
        <v>480</v>
      </c>
      <c r="D234" s="474" t="s">
        <v>482</v>
      </c>
      <c r="E234" s="478" t="s">
        <v>483</v>
      </c>
      <c r="F234" s="479">
        <v>6806762747</v>
      </c>
      <c r="G234" s="479">
        <v>2790772706</v>
      </c>
      <c r="H234" s="479">
        <v>4015990041</v>
      </c>
      <c r="I234" s="479">
        <v>0</v>
      </c>
      <c r="J234" s="479">
        <v>0</v>
      </c>
    </row>
    <row r="235" spans="1:10" ht="25.5">
      <c r="A235" s="474" t="s">
        <v>40</v>
      </c>
      <c r="B235" s="474" t="s">
        <v>591</v>
      </c>
      <c r="C235" s="474" t="s">
        <v>435</v>
      </c>
      <c r="D235" s="474" t="s">
        <v>16</v>
      </c>
      <c r="E235" s="478" t="s">
        <v>436</v>
      </c>
      <c r="F235" s="479">
        <v>271326000</v>
      </c>
      <c r="G235" s="479">
        <v>0</v>
      </c>
      <c r="H235" s="479">
        <v>271326000</v>
      </c>
      <c r="I235" s="479">
        <v>0</v>
      </c>
      <c r="J235" s="479">
        <v>0</v>
      </c>
    </row>
    <row r="236" spans="1:10">
      <c r="A236" s="474" t="s">
        <v>40</v>
      </c>
      <c r="B236" s="474" t="s">
        <v>591</v>
      </c>
      <c r="C236" s="474" t="s">
        <v>435</v>
      </c>
      <c r="D236" s="474" t="s">
        <v>571</v>
      </c>
      <c r="E236" s="478" t="s">
        <v>572</v>
      </c>
      <c r="F236" s="479">
        <v>271326000</v>
      </c>
      <c r="G236" s="479">
        <v>0</v>
      </c>
      <c r="H236" s="479">
        <v>271326000</v>
      </c>
      <c r="I236" s="479">
        <v>0</v>
      </c>
      <c r="J236" s="479">
        <v>0</v>
      </c>
    </row>
    <row r="237" spans="1:10" ht="25.5">
      <c r="A237" s="474" t="s">
        <v>40</v>
      </c>
      <c r="B237" s="474" t="s">
        <v>591</v>
      </c>
      <c r="C237" s="474" t="s">
        <v>464</v>
      </c>
      <c r="D237" s="474" t="s">
        <v>16</v>
      </c>
      <c r="E237" s="478" t="s">
        <v>465</v>
      </c>
      <c r="F237" s="479">
        <v>16000000</v>
      </c>
      <c r="G237" s="479">
        <v>0</v>
      </c>
      <c r="H237" s="479">
        <v>0</v>
      </c>
      <c r="I237" s="479">
        <v>0</v>
      </c>
      <c r="J237" s="479">
        <v>16000000</v>
      </c>
    </row>
    <row r="238" spans="1:10">
      <c r="A238" s="474" t="s">
        <v>40</v>
      </c>
      <c r="B238" s="474" t="s">
        <v>591</v>
      </c>
      <c r="C238" s="474" t="s">
        <v>464</v>
      </c>
      <c r="D238" s="474" t="s">
        <v>466</v>
      </c>
      <c r="E238" s="478" t="s">
        <v>467</v>
      </c>
      <c r="F238" s="479">
        <v>11000000</v>
      </c>
      <c r="G238" s="479">
        <v>0</v>
      </c>
      <c r="H238" s="479">
        <v>0</v>
      </c>
      <c r="I238" s="479">
        <v>0</v>
      </c>
      <c r="J238" s="479">
        <v>11000000</v>
      </c>
    </row>
    <row r="239" spans="1:10">
      <c r="A239" s="474" t="s">
        <v>40</v>
      </c>
      <c r="B239" s="474" t="s">
        <v>591</v>
      </c>
      <c r="C239" s="474" t="s">
        <v>464</v>
      </c>
      <c r="D239" s="474" t="s">
        <v>550</v>
      </c>
      <c r="E239" s="478" t="s">
        <v>551</v>
      </c>
      <c r="F239" s="479">
        <v>4000000</v>
      </c>
      <c r="G239" s="479">
        <v>0</v>
      </c>
      <c r="H239" s="479">
        <v>0</v>
      </c>
      <c r="I239" s="479">
        <v>0</v>
      </c>
      <c r="J239" s="479">
        <v>4000000</v>
      </c>
    </row>
    <row r="240" spans="1:10">
      <c r="A240" s="474" t="s">
        <v>40</v>
      </c>
      <c r="B240" s="474" t="s">
        <v>591</v>
      </c>
      <c r="C240" s="474" t="s">
        <v>464</v>
      </c>
      <c r="D240" s="474" t="s">
        <v>470</v>
      </c>
      <c r="E240" s="478" t="s">
        <v>471</v>
      </c>
      <c r="F240" s="479">
        <v>1000000</v>
      </c>
      <c r="G240" s="479">
        <v>0</v>
      </c>
      <c r="H240" s="479">
        <v>0</v>
      </c>
      <c r="I240" s="479">
        <v>0</v>
      </c>
      <c r="J240" s="479">
        <v>1000000</v>
      </c>
    </row>
    <row r="241" spans="1:10">
      <c r="A241" s="474" t="s">
        <v>40</v>
      </c>
      <c r="B241" s="474" t="s">
        <v>591</v>
      </c>
      <c r="C241" s="474" t="s">
        <v>439</v>
      </c>
      <c r="D241" s="474" t="s">
        <v>16</v>
      </c>
      <c r="E241" s="478" t="s">
        <v>440</v>
      </c>
      <c r="F241" s="479">
        <v>28600</v>
      </c>
      <c r="G241" s="479">
        <v>28600</v>
      </c>
      <c r="H241" s="479">
        <v>0</v>
      </c>
      <c r="I241" s="479">
        <v>0</v>
      </c>
      <c r="J241" s="479">
        <v>0</v>
      </c>
    </row>
    <row r="242" spans="1:10" ht="38.25">
      <c r="A242" s="474" t="s">
        <v>40</v>
      </c>
      <c r="B242" s="474" t="s">
        <v>591</v>
      </c>
      <c r="C242" s="474" t="s">
        <v>439</v>
      </c>
      <c r="D242" s="474" t="s">
        <v>592</v>
      </c>
      <c r="E242" s="478" t="s">
        <v>593</v>
      </c>
      <c r="F242" s="479">
        <v>28600</v>
      </c>
      <c r="G242" s="479">
        <v>28600</v>
      </c>
      <c r="H242" s="479">
        <v>0</v>
      </c>
      <c r="I242" s="479">
        <v>0</v>
      </c>
      <c r="J242" s="479">
        <v>0</v>
      </c>
    </row>
    <row r="243" spans="1:10">
      <c r="A243" s="474" t="s">
        <v>40</v>
      </c>
      <c r="B243" s="474" t="s">
        <v>591</v>
      </c>
      <c r="C243" s="474" t="s">
        <v>445</v>
      </c>
      <c r="D243" s="474" t="s">
        <v>16</v>
      </c>
      <c r="E243" s="478" t="s">
        <v>446</v>
      </c>
      <c r="F243" s="479">
        <v>30549447</v>
      </c>
      <c r="G243" s="479">
        <v>12280499</v>
      </c>
      <c r="H243" s="479">
        <v>18268948</v>
      </c>
      <c r="I243" s="479">
        <v>0</v>
      </c>
      <c r="J243" s="479">
        <v>0</v>
      </c>
    </row>
    <row r="244" spans="1:10">
      <c r="A244" s="474" t="s">
        <v>40</v>
      </c>
      <c r="B244" s="474" t="s">
        <v>591</v>
      </c>
      <c r="C244" s="474" t="s">
        <v>445</v>
      </c>
      <c r="D244" s="474" t="s">
        <v>594</v>
      </c>
      <c r="E244" s="478" t="s">
        <v>595</v>
      </c>
      <c r="F244" s="479">
        <v>2630067</v>
      </c>
      <c r="G244" s="479">
        <v>1078326</v>
      </c>
      <c r="H244" s="479">
        <v>1551741</v>
      </c>
      <c r="I244" s="479">
        <v>0</v>
      </c>
      <c r="J244" s="479">
        <v>0</v>
      </c>
    </row>
    <row r="245" spans="1:10" ht="51">
      <c r="A245" s="474" t="s">
        <v>40</v>
      </c>
      <c r="B245" s="474" t="s">
        <v>591</v>
      </c>
      <c r="C245" s="474" t="s">
        <v>445</v>
      </c>
      <c r="D245" s="474" t="s">
        <v>491</v>
      </c>
      <c r="E245" s="478" t="s">
        <v>492</v>
      </c>
      <c r="F245" s="479">
        <v>19143879</v>
      </c>
      <c r="G245" s="479">
        <v>7848981</v>
      </c>
      <c r="H245" s="479">
        <v>11294898</v>
      </c>
      <c r="I245" s="479">
        <v>0</v>
      </c>
      <c r="J245" s="479">
        <v>0</v>
      </c>
    </row>
    <row r="246" spans="1:10" ht="38.25">
      <c r="A246" s="474" t="s">
        <v>40</v>
      </c>
      <c r="B246" s="474" t="s">
        <v>591</v>
      </c>
      <c r="C246" s="474" t="s">
        <v>445</v>
      </c>
      <c r="D246" s="474" t="s">
        <v>493</v>
      </c>
      <c r="E246" s="478" t="s">
        <v>494</v>
      </c>
      <c r="F246" s="479">
        <v>8178526</v>
      </c>
      <c r="G246" s="479">
        <v>3353192</v>
      </c>
      <c r="H246" s="479">
        <v>4825334</v>
      </c>
      <c r="I246" s="479">
        <v>0</v>
      </c>
      <c r="J246" s="479">
        <v>0</v>
      </c>
    </row>
    <row r="247" spans="1:10" ht="38.25">
      <c r="A247" s="474" t="s">
        <v>40</v>
      </c>
      <c r="B247" s="474" t="s">
        <v>591</v>
      </c>
      <c r="C247" s="474" t="s">
        <v>445</v>
      </c>
      <c r="D247" s="474" t="s">
        <v>447</v>
      </c>
      <c r="E247" s="478" t="s">
        <v>448</v>
      </c>
      <c r="F247" s="479">
        <v>596975</v>
      </c>
      <c r="G247" s="479">
        <v>0</v>
      </c>
      <c r="H247" s="479">
        <v>596975</v>
      </c>
      <c r="I247" s="479">
        <v>0</v>
      </c>
      <c r="J247" s="479">
        <v>0</v>
      </c>
    </row>
    <row r="248" spans="1:10">
      <c r="A248" s="474" t="s">
        <v>40</v>
      </c>
      <c r="B248" s="474" t="s">
        <v>596</v>
      </c>
      <c r="C248" s="474" t="s">
        <v>16</v>
      </c>
      <c r="D248" s="474" t="s">
        <v>16</v>
      </c>
      <c r="E248" s="478" t="s">
        <v>522</v>
      </c>
      <c r="F248" s="479">
        <v>9734670575</v>
      </c>
      <c r="G248" s="479">
        <v>4045492791</v>
      </c>
      <c r="H248" s="479">
        <v>5670177784</v>
      </c>
      <c r="I248" s="479">
        <v>0</v>
      </c>
      <c r="J248" s="479">
        <v>19000000</v>
      </c>
    </row>
    <row r="249" spans="1:10">
      <c r="A249" s="474" t="s">
        <v>40</v>
      </c>
      <c r="B249" s="474" t="s">
        <v>596</v>
      </c>
      <c r="C249" s="474" t="s">
        <v>497</v>
      </c>
      <c r="D249" s="474" t="s">
        <v>16</v>
      </c>
      <c r="E249" s="478" t="s">
        <v>498</v>
      </c>
      <c r="F249" s="479">
        <v>217830864</v>
      </c>
      <c r="G249" s="479">
        <v>89310651</v>
      </c>
      <c r="H249" s="479">
        <v>128520213</v>
      </c>
      <c r="I249" s="479">
        <v>0</v>
      </c>
      <c r="J249" s="479">
        <v>0</v>
      </c>
    </row>
    <row r="250" spans="1:10" ht="38.25">
      <c r="A250" s="474" t="s">
        <v>40</v>
      </c>
      <c r="B250" s="474" t="s">
        <v>596</v>
      </c>
      <c r="C250" s="474" t="s">
        <v>497</v>
      </c>
      <c r="D250" s="474" t="s">
        <v>499</v>
      </c>
      <c r="E250" s="478" t="s">
        <v>500</v>
      </c>
      <c r="F250" s="479">
        <v>217830864</v>
      </c>
      <c r="G250" s="479">
        <v>89310651</v>
      </c>
      <c r="H250" s="479">
        <v>128520213</v>
      </c>
      <c r="I250" s="479">
        <v>0</v>
      </c>
      <c r="J250" s="479">
        <v>0</v>
      </c>
    </row>
    <row r="251" spans="1:10">
      <c r="A251" s="474" t="s">
        <v>40</v>
      </c>
      <c r="B251" s="474" t="s">
        <v>596</v>
      </c>
      <c r="C251" s="474" t="s">
        <v>480</v>
      </c>
      <c r="D251" s="474" t="s">
        <v>16</v>
      </c>
      <c r="E251" s="478" t="s">
        <v>481</v>
      </c>
      <c r="F251" s="479">
        <v>9311732817</v>
      </c>
      <c r="G251" s="479">
        <v>3817810431</v>
      </c>
      <c r="H251" s="479">
        <v>5493922386</v>
      </c>
      <c r="I251" s="479">
        <v>0</v>
      </c>
      <c r="J251" s="479">
        <v>0</v>
      </c>
    </row>
    <row r="252" spans="1:10" ht="38.25">
      <c r="A252" s="474" t="s">
        <v>40</v>
      </c>
      <c r="B252" s="474" t="s">
        <v>596</v>
      </c>
      <c r="C252" s="474" t="s">
        <v>480</v>
      </c>
      <c r="D252" s="474" t="s">
        <v>482</v>
      </c>
      <c r="E252" s="478" t="s">
        <v>483</v>
      </c>
      <c r="F252" s="479">
        <v>9311732817</v>
      </c>
      <c r="G252" s="479">
        <v>3817810431</v>
      </c>
      <c r="H252" s="479">
        <v>5493922386</v>
      </c>
      <c r="I252" s="479">
        <v>0</v>
      </c>
      <c r="J252" s="479">
        <v>0</v>
      </c>
    </row>
    <row r="253" spans="1:10" ht="25.5">
      <c r="A253" s="474" t="s">
        <v>40</v>
      </c>
      <c r="B253" s="474" t="s">
        <v>596</v>
      </c>
      <c r="C253" s="474" t="s">
        <v>435</v>
      </c>
      <c r="D253" s="474" t="s">
        <v>16</v>
      </c>
      <c r="E253" s="478" t="s">
        <v>436</v>
      </c>
      <c r="F253" s="479">
        <v>17148000</v>
      </c>
      <c r="G253" s="479">
        <v>0</v>
      </c>
      <c r="H253" s="479">
        <v>17148000</v>
      </c>
      <c r="I253" s="479">
        <v>0</v>
      </c>
      <c r="J253" s="479">
        <v>0</v>
      </c>
    </row>
    <row r="254" spans="1:10">
      <c r="A254" s="474" t="s">
        <v>40</v>
      </c>
      <c r="B254" s="474" t="s">
        <v>596</v>
      </c>
      <c r="C254" s="474" t="s">
        <v>435</v>
      </c>
      <c r="D254" s="474" t="s">
        <v>571</v>
      </c>
      <c r="E254" s="478" t="s">
        <v>572</v>
      </c>
      <c r="F254" s="479">
        <v>17148000</v>
      </c>
      <c r="G254" s="479">
        <v>0</v>
      </c>
      <c r="H254" s="479">
        <v>17148000</v>
      </c>
      <c r="I254" s="479">
        <v>0</v>
      </c>
      <c r="J254" s="479">
        <v>0</v>
      </c>
    </row>
    <row r="255" spans="1:10" ht="25.5">
      <c r="A255" s="474" t="s">
        <v>40</v>
      </c>
      <c r="B255" s="474" t="s">
        <v>596</v>
      </c>
      <c r="C255" s="474" t="s">
        <v>464</v>
      </c>
      <c r="D255" s="474" t="s">
        <v>16</v>
      </c>
      <c r="E255" s="478" t="s">
        <v>465</v>
      </c>
      <c r="F255" s="479">
        <v>19000000</v>
      </c>
      <c r="G255" s="479">
        <v>0</v>
      </c>
      <c r="H255" s="479">
        <v>0</v>
      </c>
      <c r="I255" s="479">
        <v>0</v>
      </c>
      <c r="J255" s="479">
        <v>19000000</v>
      </c>
    </row>
    <row r="256" spans="1:10">
      <c r="A256" s="474" t="s">
        <v>40</v>
      </c>
      <c r="B256" s="474" t="s">
        <v>596</v>
      </c>
      <c r="C256" s="474" t="s">
        <v>464</v>
      </c>
      <c r="D256" s="474" t="s">
        <v>550</v>
      </c>
      <c r="E256" s="478" t="s">
        <v>551</v>
      </c>
      <c r="F256" s="479">
        <v>18000000</v>
      </c>
      <c r="G256" s="479">
        <v>0</v>
      </c>
      <c r="H256" s="479">
        <v>0</v>
      </c>
      <c r="I256" s="479">
        <v>0</v>
      </c>
      <c r="J256" s="479">
        <v>18000000</v>
      </c>
    </row>
    <row r="257" spans="1:10">
      <c r="A257" s="474" t="s">
        <v>40</v>
      </c>
      <c r="B257" s="474" t="s">
        <v>596</v>
      </c>
      <c r="C257" s="474" t="s">
        <v>464</v>
      </c>
      <c r="D257" s="474" t="s">
        <v>470</v>
      </c>
      <c r="E257" s="478" t="s">
        <v>471</v>
      </c>
      <c r="F257" s="479">
        <v>1000000</v>
      </c>
      <c r="G257" s="479">
        <v>0</v>
      </c>
      <c r="H257" s="479">
        <v>0</v>
      </c>
      <c r="I257" s="479">
        <v>0</v>
      </c>
      <c r="J257" s="479">
        <v>1000000</v>
      </c>
    </row>
    <row r="258" spans="1:10">
      <c r="A258" s="474" t="s">
        <v>40</v>
      </c>
      <c r="B258" s="474" t="s">
        <v>596</v>
      </c>
      <c r="C258" s="474" t="s">
        <v>439</v>
      </c>
      <c r="D258" s="474" t="s">
        <v>16</v>
      </c>
      <c r="E258" s="478" t="s">
        <v>440</v>
      </c>
      <c r="F258" s="479">
        <v>118322196</v>
      </c>
      <c r="G258" s="479">
        <v>118322196</v>
      </c>
      <c r="H258" s="479">
        <v>0</v>
      </c>
      <c r="I258" s="479">
        <v>0</v>
      </c>
      <c r="J258" s="479">
        <v>0</v>
      </c>
    </row>
    <row r="259" spans="1:10" ht="51">
      <c r="A259" s="474" t="s">
        <v>40</v>
      </c>
      <c r="B259" s="474" t="s">
        <v>596</v>
      </c>
      <c r="C259" s="474" t="s">
        <v>439</v>
      </c>
      <c r="D259" s="474" t="s">
        <v>597</v>
      </c>
      <c r="E259" s="478" t="s">
        <v>598</v>
      </c>
      <c r="F259" s="479">
        <v>103604596</v>
      </c>
      <c r="G259" s="479">
        <v>103604596</v>
      </c>
      <c r="H259" s="479">
        <v>0</v>
      </c>
      <c r="I259" s="479">
        <v>0</v>
      </c>
      <c r="J259" s="479">
        <v>0</v>
      </c>
    </row>
    <row r="260" spans="1:10" ht="25.5">
      <c r="A260" s="474" t="s">
        <v>40</v>
      </c>
      <c r="B260" s="474" t="s">
        <v>596</v>
      </c>
      <c r="C260" s="474" t="s">
        <v>439</v>
      </c>
      <c r="D260" s="474" t="s">
        <v>599</v>
      </c>
      <c r="E260" s="478" t="s">
        <v>600</v>
      </c>
      <c r="F260" s="479">
        <v>13208000</v>
      </c>
      <c r="G260" s="479">
        <v>13208000</v>
      </c>
      <c r="H260" s="479">
        <v>0</v>
      </c>
      <c r="I260" s="479">
        <v>0</v>
      </c>
      <c r="J260" s="479">
        <v>0</v>
      </c>
    </row>
    <row r="261" spans="1:10" ht="38.25">
      <c r="A261" s="474" t="s">
        <v>40</v>
      </c>
      <c r="B261" s="474" t="s">
        <v>596</v>
      </c>
      <c r="C261" s="474" t="s">
        <v>439</v>
      </c>
      <c r="D261" s="474" t="s">
        <v>592</v>
      </c>
      <c r="E261" s="478" t="s">
        <v>593</v>
      </c>
      <c r="F261" s="479">
        <v>1509600</v>
      </c>
      <c r="G261" s="479">
        <v>1509600</v>
      </c>
      <c r="H261" s="479">
        <v>0</v>
      </c>
      <c r="I261" s="479">
        <v>0</v>
      </c>
      <c r="J261" s="479">
        <v>0</v>
      </c>
    </row>
    <row r="262" spans="1:10">
      <c r="A262" s="474" t="s">
        <v>40</v>
      </c>
      <c r="B262" s="474" t="s">
        <v>596</v>
      </c>
      <c r="C262" s="474" t="s">
        <v>445</v>
      </c>
      <c r="D262" s="474" t="s">
        <v>16</v>
      </c>
      <c r="E262" s="478" t="s">
        <v>446</v>
      </c>
      <c r="F262" s="479">
        <v>50636698</v>
      </c>
      <c r="G262" s="479">
        <v>20049513</v>
      </c>
      <c r="H262" s="479">
        <v>30587185</v>
      </c>
      <c r="I262" s="479">
        <v>0</v>
      </c>
      <c r="J262" s="479">
        <v>0</v>
      </c>
    </row>
    <row r="263" spans="1:10">
      <c r="A263" s="474" t="s">
        <v>40</v>
      </c>
      <c r="B263" s="474" t="s">
        <v>596</v>
      </c>
      <c r="C263" s="474" t="s">
        <v>445</v>
      </c>
      <c r="D263" s="474" t="s">
        <v>594</v>
      </c>
      <c r="E263" s="478" t="s">
        <v>595</v>
      </c>
      <c r="F263" s="479">
        <v>1969941</v>
      </c>
      <c r="G263" s="479">
        <v>807674</v>
      </c>
      <c r="H263" s="479">
        <v>1162267</v>
      </c>
      <c r="I263" s="479">
        <v>0</v>
      </c>
      <c r="J263" s="479">
        <v>0</v>
      </c>
    </row>
    <row r="264" spans="1:10" ht="51">
      <c r="A264" s="474" t="s">
        <v>40</v>
      </c>
      <c r="B264" s="474" t="s">
        <v>596</v>
      </c>
      <c r="C264" s="474" t="s">
        <v>445</v>
      </c>
      <c r="D264" s="474" t="s">
        <v>491</v>
      </c>
      <c r="E264" s="478" t="s">
        <v>492</v>
      </c>
      <c r="F264" s="479">
        <v>18993873</v>
      </c>
      <c r="G264" s="479">
        <v>7787482</v>
      </c>
      <c r="H264" s="479">
        <v>11206391</v>
      </c>
      <c r="I264" s="479">
        <v>0</v>
      </c>
      <c r="J264" s="479">
        <v>0</v>
      </c>
    </row>
    <row r="265" spans="1:10" ht="38.25">
      <c r="A265" s="474" t="s">
        <v>40</v>
      </c>
      <c r="B265" s="474" t="s">
        <v>596</v>
      </c>
      <c r="C265" s="474" t="s">
        <v>445</v>
      </c>
      <c r="D265" s="474" t="s">
        <v>493</v>
      </c>
      <c r="E265" s="478" t="s">
        <v>494</v>
      </c>
      <c r="F265" s="479">
        <v>27937484</v>
      </c>
      <c r="G265" s="479">
        <v>11454357</v>
      </c>
      <c r="H265" s="479">
        <v>16483127</v>
      </c>
      <c r="I265" s="479">
        <v>0</v>
      </c>
      <c r="J265" s="479">
        <v>0</v>
      </c>
    </row>
    <row r="266" spans="1:10" ht="38.25">
      <c r="A266" s="474" t="s">
        <v>40</v>
      </c>
      <c r="B266" s="474" t="s">
        <v>596</v>
      </c>
      <c r="C266" s="474" t="s">
        <v>445</v>
      </c>
      <c r="D266" s="474" t="s">
        <v>447</v>
      </c>
      <c r="E266" s="478" t="s">
        <v>448</v>
      </c>
      <c r="F266" s="479">
        <v>1735400</v>
      </c>
      <c r="G266" s="479">
        <v>0</v>
      </c>
      <c r="H266" s="479">
        <v>1735400</v>
      </c>
      <c r="I266" s="479">
        <v>0</v>
      </c>
      <c r="J266" s="479">
        <v>0</v>
      </c>
    </row>
    <row r="267" spans="1:10">
      <c r="A267" s="474" t="s">
        <v>40</v>
      </c>
      <c r="B267" s="474" t="s">
        <v>601</v>
      </c>
      <c r="C267" s="474" t="s">
        <v>16</v>
      </c>
      <c r="D267" s="474" t="s">
        <v>16</v>
      </c>
      <c r="E267" s="478" t="s">
        <v>554</v>
      </c>
      <c r="F267" s="479">
        <v>57534341</v>
      </c>
      <c r="G267" s="479">
        <v>36156078</v>
      </c>
      <c r="H267" s="479">
        <v>21378263</v>
      </c>
      <c r="I267" s="479">
        <v>0</v>
      </c>
      <c r="J267" s="479">
        <v>0</v>
      </c>
    </row>
    <row r="268" spans="1:10">
      <c r="A268" s="474" t="s">
        <v>40</v>
      </c>
      <c r="B268" s="474" t="s">
        <v>601</v>
      </c>
      <c r="C268" s="474" t="s">
        <v>480</v>
      </c>
      <c r="D268" s="474" t="s">
        <v>16</v>
      </c>
      <c r="E268" s="478" t="s">
        <v>481</v>
      </c>
      <c r="F268" s="479">
        <v>36234341</v>
      </c>
      <c r="G268" s="479">
        <v>14856078</v>
      </c>
      <c r="H268" s="479">
        <v>21378263</v>
      </c>
      <c r="I268" s="479">
        <v>0</v>
      </c>
      <c r="J268" s="479">
        <v>0</v>
      </c>
    </row>
    <row r="269" spans="1:10" ht="38.25">
      <c r="A269" s="474" t="s">
        <v>40</v>
      </c>
      <c r="B269" s="474" t="s">
        <v>601</v>
      </c>
      <c r="C269" s="474" t="s">
        <v>480</v>
      </c>
      <c r="D269" s="474" t="s">
        <v>482</v>
      </c>
      <c r="E269" s="478" t="s">
        <v>483</v>
      </c>
      <c r="F269" s="479">
        <v>36234341</v>
      </c>
      <c r="G269" s="479">
        <v>14856078</v>
      </c>
      <c r="H269" s="479">
        <v>21378263</v>
      </c>
      <c r="I269" s="479">
        <v>0</v>
      </c>
      <c r="J269" s="479">
        <v>0</v>
      </c>
    </row>
    <row r="270" spans="1:10">
      <c r="A270" s="474" t="s">
        <v>40</v>
      </c>
      <c r="B270" s="474" t="s">
        <v>601</v>
      </c>
      <c r="C270" s="474" t="s">
        <v>439</v>
      </c>
      <c r="D270" s="474" t="s">
        <v>16</v>
      </c>
      <c r="E270" s="478" t="s">
        <v>440</v>
      </c>
      <c r="F270" s="479">
        <v>21300000</v>
      </c>
      <c r="G270" s="479">
        <v>21300000</v>
      </c>
      <c r="H270" s="479">
        <v>0</v>
      </c>
      <c r="I270" s="479">
        <v>0</v>
      </c>
      <c r="J270" s="479">
        <v>0</v>
      </c>
    </row>
    <row r="271" spans="1:10" ht="51">
      <c r="A271" s="474" t="s">
        <v>40</v>
      </c>
      <c r="B271" s="474" t="s">
        <v>601</v>
      </c>
      <c r="C271" s="474" t="s">
        <v>439</v>
      </c>
      <c r="D271" s="474" t="s">
        <v>597</v>
      </c>
      <c r="E271" s="478" t="s">
        <v>598</v>
      </c>
      <c r="F271" s="479">
        <v>21300000</v>
      </c>
      <c r="G271" s="479">
        <v>21300000</v>
      </c>
      <c r="H271" s="479">
        <v>0</v>
      </c>
      <c r="I271" s="479">
        <v>0</v>
      </c>
      <c r="J271" s="479">
        <v>0</v>
      </c>
    </row>
    <row r="272" spans="1:10">
      <c r="A272" s="474" t="s">
        <v>40</v>
      </c>
      <c r="B272" s="474" t="s">
        <v>602</v>
      </c>
      <c r="C272" s="474" t="s">
        <v>16</v>
      </c>
      <c r="D272" s="474" t="s">
        <v>16</v>
      </c>
      <c r="E272" s="478" t="s">
        <v>524</v>
      </c>
      <c r="F272" s="479">
        <v>16057621441</v>
      </c>
      <c r="G272" s="479">
        <v>2619254883</v>
      </c>
      <c r="H272" s="479">
        <v>11966911951</v>
      </c>
      <c r="I272" s="479">
        <v>0</v>
      </c>
      <c r="J272" s="479">
        <v>1471454607</v>
      </c>
    </row>
    <row r="273" spans="1:10">
      <c r="A273" s="474" t="s">
        <v>40</v>
      </c>
      <c r="B273" s="474" t="s">
        <v>602</v>
      </c>
      <c r="C273" s="474" t="s">
        <v>525</v>
      </c>
      <c r="D273" s="474" t="s">
        <v>16</v>
      </c>
      <c r="E273" s="478" t="s">
        <v>48</v>
      </c>
      <c r="F273" s="479">
        <v>4619581373</v>
      </c>
      <c r="G273" s="479">
        <v>1894028206</v>
      </c>
      <c r="H273" s="479">
        <v>2725553167</v>
      </c>
      <c r="I273" s="479">
        <v>0</v>
      </c>
      <c r="J273" s="479">
        <v>0</v>
      </c>
    </row>
    <row r="274" spans="1:10">
      <c r="A274" s="474" t="s">
        <v>40</v>
      </c>
      <c r="B274" s="474" t="s">
        <v>602</v>
      </c>
      <c r="C274" s="474" t="s">
        <v>525</v>
      </c>
      <c r="D274" s="474" t="s">
        <v>526</v>
      </c>
      <c r="E274" s="478" t="s">
        <v>527</v>
      </c>
      <c r="F274" s="479">
        <v>245259416</v>
      </c>
      <c r="G274" s="479">
        <v>100556358</v>
      </c>
      <c r="H274" s="479">
        <v>144703058</v>
      </c>
      <c r="I274" s="479">
        <v>0</v>
      </c>
      <c r="J274" s="479">
        <v>0</v>
      </c>
    </row>
    <row r="275" spans="1:10" ht="25.5">
      <c r="A275" s="474" t="s">
        <v>40</v>
      </c>
      <c r="B275" s="474" t="s">
        <v>602</v>
      </c>
      <c r="C275" s="474" t="s">
        <v>525</v>
      </c>
      <c r="D275" s="474" t="s">
        <v>603</v>
      </c>
      <c r="E275" s="478" t="s">
        <v>604</v>
      </c>
      <c r="F275" s="479">
        <v>809111883</v>
      </c>
      <c r="G275" s="479">
        <v>331735782</v>
      </c>
      <c r="H275" s="479">
        <v>477376101</v>
      </c>
      <c r="I275" s="479">
        <v>0</v>
      </c>
      <c r="J275" s="479">
        <v>0</v>
      </c>
    </row>
    <row r="276" spans="1:10">
      <c r="A276" s="474" t="s">
        <v>40</v>
      </c>
      <c r="B276" s="474" t="s">
        <v>602</v>
      </c>
      <c r="C276" s="474" t="s">
        <v>525</v>
      </c>
      <c r="D276" s="474" t="s">
        <v>605</v>
      </c>
      <c r="E276" s="478" t="s">
        <v>606</v>
      </c>
      <c r="F276" s="479">
        <v>197399071</v>
      </c>
      <c r="G276" s="479">
        <v>80933614</v>
      </c>
      <c r="H276" s="479">
        <v>116465457</v>
      </c>
      <c r="I276" s="479">
        <v>0</v>
      </c>
      <c r="J276" s="479">
        <v>0</v>
      </c>
    </row>
    <row r="277" spans="1:10" ht="38.25">
      <c r="A277" s="474" t="s">
        <v>40</v>
      </c>
      <c r="B277" s="474" t="s">
        <v>602</v>
      </c>
      <c r="C277" s="474" t="s">
        <v>525</v>
      </c>
      <c r="D277" s="474" t="s">
        <v>607</v>
      </c>
      <c r="E277" s="478" t="s">
        <v>608</v>
      </c>
      <c r="F277" s="479">
        <v>3132718510</v>
      </c>
      <c r="G277" s="479">
        <v>1284414532</v>
      </c>
      <c r="H277" s="479">
        <v>1848303978</v>
      </c>
      <c r="I277" s="479">
        <v>0</v>
      </c>
      <c r="J277" s="479">
        <v>0</v>
      </c>
    </row>
    <row r="278" spans="1:10" ht="25.5">
      <c r="A278" s="474" t="s">
        <v>40</v>
      </c>
      <c r="B278" s="474" t="s">
        <v>602</v>
      </c>
      <c r="C278" s="474" t="s">
        <v>525</v>
      </c>
      <c r="D278" s="474" t="s">
        <v>609</v>
      </c>
      <c r="E278" s="478" t="s">
        <v>610</v>
      </c>
      <c r="F278" s="479">
        <v>64175000</v>
      </c>
      <c r="G278" s="479">
        <v>26311750</v>
      </c>
      <c r="H278" s="479">
        <v>37863250</v>
      </c>
      <c r="I278" s="479">
        <v>0</v>
      </c>
      <c r="J278" s="479">
        <v>0</v>
      </c>
    </row>
    <row r="279" spans="1:10">
      <c r="A279" s="474" t="s">
        <v>40</v>
      </c>
      <c r="B279" s="474" t="s">
        <v>602</v>
      </c>
      <c r="C279" s="474" t="s">
        <v>525</v>
      </c>
      <c r="D279" s="474" t="s">
        <v>611</v>
      </c>
      <c r="E279" s="478" t="s">
        <v>612</v>
      </c>
      <c r="F279" s="479">
        <v>170917493</v>
      </c>
      <c r="G279" s="479">
        <v>70076170</v>
      </c>
      <c r="H279" s="479">
        <v>100841323</v>
      </c>
      <c r="I279" s="479">
        <v>0</v>
      </c>
      <c r="J279" s="479">
        <v>0</v>
      </c>
    </row>
    <row r="280" spans="1:10">
      <c r="A280" s="474" t="s">
        <v>40</v>
      </c>
      <c r="B280" s="474" t="s">
        <v>602</v>
      </c>
      <c r="C280" s="474" t="s">
        <v>613</v>
      </c>
      <c r="D280" s="474" t="s">
        <v>16</v>
      </c>
      <c r="E280" s="478" t="s">
        <v>358</v>
      </c>
      <c r="F280" s="479">
        <v>4894240000</v>
      </c>
      <c r="G280" s="479">
        <v>0</v>
      </c>
      <c r="H280" s="479">
        <v>4894240000</v>
      </c>
      <c r="I280" s="479">
        <v>0</v>
      </c>
      <c r="J280" s="479">
        <v>0</v>
      </c>
    </row>
    <row r="281" spans="1:10">
      <c r="A281" s="474" t="s">
        <v>40</v>
      </c>
      <c r="B281" s="474" t="s">
        <v>602</v>
      </c>
      <c r="C281" s="474" t="s">
        <v>613</v>
      </c>
      <c r="D281" s="474" t="s">
        <v>614</v>
      </c>
      <c r="E281" s="478" t="s">
        <v>615</v>
      </c>
      <c r="F281" s="479">
        <v>1613640000</v>
      </c>
      <c r="G281" s="479">
        <v>0</v>
      </c>
      <c r="H281" s="479">
        <v>1613640000</v>
      </c>
      <c r="I281" s="479">
        <v>0</v>
      </c>
      <c r="J281" s="479">
        <v>0</v>
      </c>
    </row>
    <row r="282" spans="1:10" ht="25.5">
      <c r="A282" s="474" t="s">
        <v>40</v>
      </c>
      <c r="B282" s="474" t="s">
        <v>602</v>
      </c>
      <c r="C282" s="474" t="s">
        <v>613</v>
      </c>
      <c r="D282" s="474" t="s">
        <v>616</v>
      </c>
      <c r="E282" s="478" t="s">
        <v>617</v>
      </c>
      <c r="F282" s="479">
        <v>3280600000</v>
      </c>
      <c r="G282" s="479">
        <v>0</v>
      </c>
      <c r="H282" s="479">
        <v>3280600000</v>
      </c>
      <c r="I282" s="479">
        <v>0</v>
      </c>
      <c r="J282" s="479">
        <v>0</v>
      </c>
    </row>
    <row r="283" spans="1:10">
      <c r="A283" s="474" t="s">
        <v>40</v>
      </c>
      <c r="B283" s="474" t="s">
        <v>602</v>
      </c>
      <c r="C283" s="474" t="s">
        <v>453</v>
      </c>
      <c r="D283" s="474" t="s">
        <v>16</v>
      </c>
      <c r="E283" s="478" t="s">
        <v>46</v>
      </c>
      <c r="F283" s="479">
        <v>44391233</v>
      </c>
      <c r="G283" s="479">
        <v>0</v>
      </c>
      <c r="H283" s="479">
        <v>44391233</v>
      </c>
      <c r="I283" s="479">
        <v>0</v>
      </c>
      <c r="J283" s="479">
        <v>0</v>
      </c>
    </row>
    <row r="284" spans="1:10">
      <c r="A284" s="474" t="s">
        <v>40</v>
      </c>
      <c r="B284" s="474" t="s">
        <v>602</v>
      </c>
      <c r="C284" s="474" t="s">
        <v>453</v>
      </c>
      <c r="D284" s="474" t="s">
        <v>528</v>
      </c>
      <c r="E284" s="478" t="s">
        <v>529</v>
      </c>
      <c r="F284" s="479">
        <v>17592997</v>
      </c>
      <c r="G284" s="479">
        <v>0</v>
      </c>
      <c r="H284" s="479">
        <v>17592997</v>
      </c>
      <c r="I284" s="479">
        <v>0</v>
      </c>
      <c r="J284" s="479">
        <v>0</v>
      </c>
    </row>
    <row r="285" spans="1:10">
      <c r="A285" s="474" t="s">
        <v>40</v>
      </c>
      <c r="B285" s="474" t="s">
        <v>602</v>
      </c>
      <c r="C285" s="474" t="s">
        <v>453</v>
      </c>
      <c r="D285" s="474" t="s">
        <v>530</v>
      </c>
      <c r="E285" s="478" t="s">
        <v>531</v>
      </c>
      <c r="F285" s="479">
        <v>26453848</v>
      </c>
      <c r="G285" s="479">
        <v>0</v>
      </c>
      <c r="H285" s="479">
        <v>26453848</v>
      </c>
      <c r="I285" s="479">
        <v>0</v>
      </c>
      <c r="J285" s="479">
        <v>0</v>
      </c>
    </row>
    <row r="286" spans="1:10" ht="25.5">
      <c r="A286" s="474" t="s">
        <v>40</v>
      </c>
      <c r="B286" s="474" t="s">
        <v>602</v>
      </c>
      <c r="C286" s="474" t="s">
        <v>453</v>
      </c>
      <c r="D286" s="474" t="s">
        <v>454</v>
      </c>
      <c r="E286" s="478" t="s">
        <v>455</v>
      </c>
      <c r="F286" s="479">
        <v>344388</v>
      </c>
      <c r="G286" s="479">
        <v>0</v>
      </c>
      <c r="H286" s="479">
        <v>344388</v>
      </c>
      <c r="I286" s="479">
        <v>0</v>
      </c>
      <c r="J286" s="479">
        <v>0</v>
      </c>
    </row>
    <row r="287" spans="1:10">
      <c r="A287" s="474" t="s">
        <v>40</v>
      </c>
      <c r="B287" s="474" t="s">
        <v>602</v>
      </c>
      <c r="C287" s="474" t="s">
        <v>480</v>
      </c>
      <c r="D287" s="474" t="s">
        <v>16</v>
      </c>
      <c r="E287" s="478" t="s">
        <v>481</v>
      </c>
      <c r="F287" s="479">
        <v>1694098919</v>
      </c>
      <c r="G287" s="479">
        <v>694580491</v>
      </c>
      <c r="H287" s="479">
        <v>0</v>
      </c>
      <c r="I287" s="479">
        <v>0</v>
      </c>
      <c r="J287" s="479">
        <v>999518428</v>
      </c>
    </row>
    <row r="288" spans="1:10" ht="38.25">
      <c r="A288" s="474" t="s">
        <v>40</v>
      </c>
      <c r="B288" s="474" t="s">
        <v>602</v>
      </c>
      <c r="C288" s="474" t="s">
        <v>480</v>
      </c>
      <c r="D288" s="474" t="s">
        <v>482</v>
      </c>
      <c r="E288" s="478" t="s">
        <v>483</v>
      </c>
      <c r="F288" s="479">
        <v>1694098919</v>
      </c>
      <c r="G288" s="479">
        <v>694580491</v>
      </c>
      <c r="H288" s="479">
        <v>0</v>
      </c>
      <c r="I288" s="479">
        <v>0</v>
      </c>
      <c r="J288" s="479">
        <v>999518428</v>
      </c>
    </row>
    <row r="289" spans="1:10">
      <c r="A289" s="474" t="s">
        <v>40</v>
      </c>
      <c r="B289" s="474" t="s">
        <v>602</v>
      </c>
      <c r="C289" s="474" t="s">
        <v>618</v>
      </c>
      <c r="D289" s="474" t="s">
        <v>16</v>
      </c>
      <c r="E289" s="478" t="s">
        <v>619</v>
      </c>
      <c r="F289" s="479">
        <v>35308170</v>
      </c>
      <c r="G289" s="479">
        <v>14476344</v>
      </c>
      <c r="H289" s="479">
        <v>0</v>
      </c>
      <c r="I289" s="479">
        <v>0</v>
      </c>
      <c r="J289" s="479">
        <v>20831826</v>
      </c>
    </row>
    <row r="290" spans="1:10" ht="25.5">
      <c r="A290" s="474" t="s">
        <v>40</v>
      </c>
      <c r="B290" s="474" t="s">
        <v>602</v>
      </c>
      <c r="C290" s="474" t="s">
        <v>618</v>
      </c>
      <c r="D290" s="474" t="s">
        <v>620</v>
      </c>
      <c r="E290" s="478" t="s">
        <v>621</v>
      </c>
      <c r="F290" s="479">
        <v>35308170</v>
      </c>
      <c r="G290" s="479">
        <v>14476344</v>
      </c>
      <c r="H290" s="479">
        <v>0</v>
      </c>
      <c r="I290" s="479">
        <v>0</v>
      </c>
      <c r="J290" s="479">
        <v>20831826</v>
      </c>
    </row>
    <row r="291" spans="1:10" ht="25.5">
      <c r="A291" s="474" t="s">
        <v>40</v>
      </c>
      <c r="B291" s="474" t="s">
        <v>602</v>
      </c>
      <c r="C291" s="474" t="s">
        <v>435</v>
      </c>
      <c r="D291" s="474" t="s">
        <v>16</v>
      </c>
      <c r="E291" s="478" t="s">
        <v>436</v>
      </c>
      <c r="F291" s="479">
        <v>4502650415</v>
      </c>
      <c r="G291" s="479">
        <v>0</v>
      </c>
      <c r="H291" s="479">
        <v>4081175447</v>
      </c>
      <c r="I291" s="479">
        <v>0</v>
      </c>
      <c r="J291" s="479">
        <v>421474968</v>
      </c>
    </row>
    <row r="292" spans="1:10">
      <c r="A292" s="474" t="s">
        <v>40</v>
      </c>
      <c r="B292" s="474" t="s">
        <v>602</v>
      </c>
      <c r="C292" s="474" t="s">
        <v>435</v>
      </c>
      <c r="D292" s="474" t="s">
        <v>556</v>
      </c>
      <c r="E292" s="478" t="s">
        <v>557</v>
      </c>
      <c r="F292" s="479">
        <v>842949744</v>
      </c>
      <c r="G292" s="479">
        <v>0</v>
      </c>
      <c r="H292" s="479">
        <v>421474776</v>
      </c>
      <c r="I292" s="479">
        <v>0</v>
      </c>
      <c r="J292" s="479">
        <v>421474968</v>
      </c>
    </row>
    <row r="293" spans="1:10">
      <c r="A293" s="474" t="s">
        <v>40</v>
      </c>
      <c r="B293" s="474" t="s">
        <v>602</v>
      </c>
      <c r="C293" s="474" t="s">
        <v>435</v>
      </c>
      <c r="D293" s="474" t="s">
        <v>571</v>
      </c>
      <c r="E293" s="478" t="s">
        <v>572</v>
      </c>
      <c r="F293" s="479">
        <v>3166321500</v>
      </c>
      <c r="G293" s="479">
        <v>0</v>
      </c>
      <c r="H293" s="479">
        <v>3166321500</v>
      </c>
      <c r="I293" s="479">
        <v>0</v>
      </c>
      <c r="J293" s="479">
        <v>0</v>
      </c>
    </row>
    <row r="294" spans="1:10">
      <c r="A294" s="474" t="s">
        <v>40</v>
      </c>
      <c r="B294" s="474" t="s">
        <v>602</v>
      </c>
      <c r="C294" s="474" t="s">
        <v>435</v>
      </c>
      <c r="D294" s="474" t="s">
        <v>622</v>
      </c>
      <c r="E294" s="478" t="s">
        <v>623</v>
      </c>
      <c r="F294" s="479">
        <v>493379171</v>
      </c>
      <c r="G294" s="479">
        <v>0</v>
      </c>
      <c r="H294" s="479">
        <v>493379171</v>
      </c>
      <c r="I294" s="479">
        <v>0</v>
      </c>
      <c r="J294" s="479">
        <v>0</v>
      </c>
    </row>
    <row r="295" spans="1:10" ht="25.5">
      <c r="A295" s="474" t="s">
        <v>40</v>
      </c>
      <c r="B295" s="474" t="s">
        <v>602</v>
      </c>
      <c r="C295" s="474" t="s">
        <v>464</v>
      </c>
      <c r="D295" s="474" t="s">
        <v>16</v>
      </c>
      <c r="E295" s="478" t="s">
        <v>465</v>
      </c>
      <c r="F295" s="479">
        <v>16150000</v>
      </c>
      <c r="G295" s="479">
        <v>0</v>
      </c>
      <c r="H295" s="479">
        <v>0</v>
      </c>
      <c r="I295" s="479">
        <v>0</v>
      </c>
      <c r="J295" s="479">
        <v>16150000</v>
      </c>
    </row>
    <row r="296" spans="1:10">
      <c r="A296" s="474" t="s">
        <v>40</v>
      </c>
      <c r="B296" s="474" t="s">
        <v>602</v>
      </c>
      <c r="C296" s="474" t="s">
        <v>464</v>
      </c>
      <c r="D296" s="474" t="s">
        <v>466</v>
      </c>
      <c r="E296" s="478" t="s">
        <v>467</v>
      </c>
      <c r="F296" s="479">
        <v>4000000</v>
      </c>
      <c r="G296" s="479">
        <v>0</v>
      </c>
      <c r="H296" s="479">
        <v>0</v>
      </c>
      <c r="I296" s="479">
        <v>0</v>
      </c>
      <c r="J296" s="479">
        <v>4000000</v>
      </c>
    </row>
    <row r="297" spans="1:10">
      <c r="A297" s="474" t="s">
        <v>40</v>
      </c>
      <c r="B297" s="474" t="s">
        <v>602</v>
      </c>
      <c r="C297" s="474" t="s">
        <v>464</v>
      </c>
      <c r="D297" s="474" t="s">
        <v>550</v>
      </c>
      <c r="E297" s="478" t="s">
        <v>551</v>
      </c>
      <c r="F297" s="479">
        <v>4250000</v>
      </c>
      <c r="G297" s="479">
        <v>0</v>
      </c>
      <c r="H297" s="479">
        <v>0</v>
      </c>
      <c r="I297" s="479">
        <v>0</v>
      </c>
      <c r="J297" s="479">
        <v>4250000</v>
      </c>
    </row>
    <row r="298" spans="1:10">
      <c r="A298" s="474" t="s">
        <v>40</v>
      </c>
      <c r="B298" s="474" t="s">
        <v>602</v>
      </c>
      <c r="C298" s="474" t="s">
        <v>464</v>
      </c>
      <c r="D298" s="474" t="s">
        <v>470</v>
      </c>
      <c r="E298" s="478" t="s">
        <v>471</v>
      </c>
      <c r="F298" s="479">
        <v>7900000</v>
      </c>
      <c r="G298" s="479">
        <v>0</v>
      </c>
      <c r="H298" s="479">
        <v>0</v>
      </c>
      <c r="I298" s="479">
        <v>0</v>
      </c>
      <c r="J298" s="479">
        <v>7900000</v>
      </c>
    </row>
    <row r="299" spans="1:10">
      <c r="A299" s="474" t="s">
        <v>40</v>
      </c>
      <c r="B299" s="474" t="s">
        <v>602</v>
      </c>
      <c r="C299" s="474" t="s">
        <v>456</v>
      </c>
      <c r="D299" s="474" t="s">
        <v>16</v>
      </c>
      <c r="E299" s="478" t="s">
        <v>457</v>
      </c>
      <c r="F299" s="479">
        <v>98243655</v>
      </c>
      <c r="G299" s="479">
        <v>0</v>
      </c>
      <c r="H299" s="479">
        <v>98243655</v>
      </c>
      <c r="I299" s="479">
        <v>0</v>
      </c>
      <c r="J299" s="479">
        <v>0</v>
      </c>
    </row>
    <row r="300" spans="1:10">
      <c r="A300" s="474" t="s">
        <v>40</v>
      </c>
      <c r="B300" s="474" t="s">
        <v>602</v>
      </c>
      <c r="C300" s="474" t="s">
        <v>456</v>
      </c>
      <c r="D300" s="474" t="s">
        <v>458</v>
      </c>
      <c r="E300" s="478" t="s">
        <v>459</v>
      </c>
      <c r="F300" s="479">
        <v>98243655</v>
      </c>
      <c r="G300" s="479">
        <v>0</v>
      </c>
      <c r="H300" s="479">
        <v>98243655</v>
      </c>
      <c r="I300" s="479">
        <v>0</v>
      </c>
      <c r="J300" s="479">
        <v>0</v>
      </c>
    </row>
    <row r="301" spans="1:10">
      <c r="A301" s="474" t="s">
        <v>40</v>
      </c>
      <c r="B301" s="474" t="s">
        <v>602</v>
      </c>
      <c r="C301" s="474" t="s">
        <v>439</v>
      </c>
      <c r="D301" s="474" t="s">
        <v>16</v>
      </c>
      <c r="E301" s="478" t="s">
        <v>440</v>
      </c>
      <c r="F301" s="479">
        <v>109800</v>
      </c>
      <c r="G301" s="479">
        <v>109800</v>
      </c>
      <c r="H301" s="479">
        <v>0</v>
      </c>
      <c r="I301" s="479">
        <v>0</v>
      </c>
      <c r="J301" s="479">
        <v>0</v>
      </c>
    </row>
    <row r="302" spans="1:10" ht="38.25">
      <c r="A302" s="474" t="s">
        <v>40</v>
      </c>
      <c r="B302" s="474" t="s">
        <v>602</v>
      </c>
      <c r="C302" s="474" t="s">
        <v>439</v>
      </c>
      <c r="D302" s="474" t="s">
        <v>592</v>
      </c>
      <c r="E302" s="478" t="s">
        <v>593</v>
      </c>
      <c r="F302" s="479">
        <v>109800</v>
      </c>
      <c r="G302" s="479">
        <v>109800</v>
      </c>
      <c r="H302" s="479">
        <v>0</v>
      </c>
      <c r="I302" s="479">
        <v>0</v>
      </c>
      <c r="J302" s="479">
        <v>0</v>
      </c>
    </row>
    <row r="303" spans="1:10">
      <c r="A303" s="474" t="s">
        <v>40</v>
      </c>
      <c r="B303" s="474" t="s">
        <v>602</v>
      </c>
      <c r="C303" s="474" t="s">
        <v>445</v>
      </c>
      <c r="D303" s="474" t="s">
        <v>16</v>
      </c>
      <c r="E303" s="478" t="s">
        <v>446</v>
      </c>
      <c r="F303" s="479">
        <v>152847876</v>
      </c>
      <c r="G303" s="479">
        <v>16060042</v>
      </c>
      <c r="H303" s="479">
        <v>123308449</v>
      </c>
      <c r="I303" s="479">
        <v>0</v>
      </c>
      <c r="J303" s="479">
        <v>13479385</v>
      </c>
    </row>
    <row r="304" spans="1:10">
      <c r="A304" s="474" t="s">
        <v>40</v>
      </c>
      <c r="B304" s="474" t="s">
        <v>602</v>
      </c>
      <c r="C304" s="474" t="s">
        <v>445</v>
      </c>
      <c r="D304" s="474" t="s">
        <v>594</v>
      </c>
      <c r="E304" s="478" t="s">
        <v>595</v>
      </c>
      <c r="F304" s="479">
        <v>17343720</v>
      </c>
      <c r="G304" s="479">
        <v>7110583</v>
      </c>
      <c r="H304" s="479">
        <v>10233137</v>
      </c>
      <c r="I304" s="479">
        <v>0</v>
      </c>
      <c r="J304" s="479">
        <v>0</v>
      </c>
    </row>
    <row r="305" spans="1:10" ht="38.25">
      <c r="A305" s="474" t="s">
        <v>40</v>
      </c>
      <c r="B305" s="474" t="s">
        <v>602</v>
      </c>
      <c r="C305" s="474" t="s">
        <v>445</v>
      </c>
      <c r="D305" s="474" t="s">
        <v>493</v>
      </c>
      <c r="E305" s="478" t="s">
        <v>494</v>
      </c>
      <c r="F305" s="479">
        <v>21256509</v>
      </c>
      <c r="G305" s="479">
        <v>8714803</v>
      </c>
      <c r="H305" s="479">
        <v>0</v>
      </c>
      <c r="I305" s="479">
        <v>0</v>
      </c>
      <c r="J305" s="479">
        <v>12541706</v>
      </c>
    </row>
    <row r="306" spans="1:10" ht="38.25">
      <c r="A306" s="474" t="s">
        <v>40</v>
      </c>
      <c r="B306" s="474" t="s">
        <v>602</v>
      </c>
      <c r="C306" s="474" t="s">
        <v>445</v>
      </c>
      <c r="D306" s="474" t="s">
        <v>558</v>
      </c>
      <c r="E306" s="478" t="s">
        <v>559</v>
      </c>
      <c r="F306" s="479">
        <v>572335</v>
      </c>
      <c r="G306" s="479">
        <v>234656</v>
      </c>
      <c r="H306" s="479">
        <v>0</v>
      </c>
      <c r="I306" s="479">
        <v>0</v>
      </c>
      <c r="J306" s="479">
        <v>337679</v>
      </c>
    </row>
    <row r="307" spans="1:10" ht="38.25">
      <c r="A307" s="474" t="s">
        <v>40</v>
      </c>
      <c r="B307" s="474" t="s">
        <v>602</v>
      </c>
      <c r="C307" s="474" t="s">
        <v>445</v>
      </c>
      <c r="D307" s="474" t="s">
        <v>447</v>
      </c>
      <c r="E307" s="478" t="s">
        <v>448</v>
      </c>
      <c r="F307" s="479">
        <v>113075312</v>
      </c>
      <c r="G307" s="479">
        <v>0</v>
      </c>
      <c r="H307" s="479">
        <v>113075312</v>
      </c>
      <c r="I307" s="479">
        <v>0</v>
      </c>
      <c r="J307" s="479">
        <v>0</v>
      </c>
    </row>
    <row r="308" spans="1:10" ht="38.25">
      <c r="A308" s="474" t="s">
        <v>40</v>
      </c>
      <c r="B308" s="474" t="s">
        <v>602</v>
      </c>
      <c r="C308" s="474" t="s">
        <v>445</v>
      </c>
      <c r="D308" s="474" t="s">
        <v>449</v>
      </c>
      <c r="E308" s="478" t="s">
        <v>450</v>
      </c>
      <c r="F308" s="479">
        <v>600000</v>
      </c>
      <c r="G308" s="479">
        <v>0</v>
      </c>
      <c r="H308" s="479">
        <v>0</v>
      </c>
      <c r="I308" s="479">
        <v>0</v>
      </c>
      <c r="J308" s="479">
        <v>600000</v>
      </c>
    </row>
    <row r="309" spans="1:10">
      <c r="A309" s="474" t="s">
        <v>40</v>
      </c>
      <c r="B309" s="474" t="s">
        <v>624</v>
      </c>
      <c r="C309" s="474" t="s">
        <v>16</v>
      </c>
      <c r="D309" s="474" t="s">
        <v>16</v>
      </c>
      <c r="E309" s="478" t="s">
        <v>535</v>
      </c>
      <c r="F309" s="479">
        <v>341350589822</v>
      </c>
      <c r="G309" s="479">
        <v>0</v>
      </c>
      <c r="H309" s="479">
        <v>0</v>
      </c>
      <c r="I309" s="479">
        <v>0</v>
      </c>
      <c r="J309" s="479">
        <v>341350589822</v>
      </c>
    </row>
    <row r="310" spans="1:10" ht="25.5">
      <c r="A310" s="474" t="s">
        <v>40</v>
      </c>
      <c r="B310" s="474" t="s">
        <v>624</v>
      </c>
      <c r="C310" s="474" t="s">
        <v>625</v>
      </c>
      <c r="D310" s="474" t="s">
        <v>16</v>
      </c>
      <c r="E310" s="478" t="s">
        <v>626</v>
      </c>
      <c r="F310" s="479">
        <v>10275598626</v>
      </c>
      <c r="G310" s="479">
        <v>0</v>
      </c>
      <c r="H310" s="479">
        <v>0</v>
      </c>
      <c r="I310" s="479">
        <v>0</v>
      </c>
      <c r="J310" s="479">
        <v>10275598626</v>
      </c>
    </row>
    <row r="311" spans="1:10" ht="51">
      <c r="A311" s="474" t="s">
        <v>40</v>
      </c>
      <c r="B311" s="474" t="s">
        <v>624</v>
      </c>
      <c r="C311" s="474" t="s">
        <v>625</v>
      </c>
      <c r="D311" s="474" t="s">
        <v>627</v>
      </c>
      <c r="E311" s="478" t="s">
        <v>628</v>
      </c>
      <c r="F311" s="479">
        <v>1028007527</v>
      </c>
      <c r="G311" s="479">
        <v>0</v>
      </c>
      <c r="H311" s="479">
        <v>0</v>
      </c>
      <c r="I311" s="479">
        <v>0</v>
      </c>
      <c r="J311" s="479">
        <v>1028007527</v>
      </c>
    </row>
    <row r="312" spans="1:10" ht="51">
      <c r="A312" s="474" t="s">
        <v>40</v>
      </c>
      <c r="B312" s="474" t="s">
        <v>624</v>
      </c>
      <c r="C312" s="474" t="s">
        <v>625</v>
      </c>
      <c r="D312" s="474" t="s">
        <v>629</v>
      </c>
      <c r="E312" s="478" t="s">
        <v>630</v>
      </c>
      <c r="F312" s="479">
        <v>690336564</v>
      </c>
      <c r="G312" s="479">
        <v>0</v>
      </c>
      <c r="H312" s="479">
        <v>0</v>
      </c>
      <c r="I312" s="479">
        <v>0</v>
      </c>
      <c r="J312" s="479">
        <v>690336564</v>
      </c>
    </row>
    <row r="313" spans="1:10" ht="38.25">
      <c r="A313" s="474" t="s">
        <v>40</v>
      </c>
      <c r="B313" s="474" t="s">
        <v>624</v>
      </c>
      <c r="C313" s="474" t="s">
        <v>625</v>
      </c>
      <c r="D313" s="474" t="s">
        <v>631</v>
      </c>
      <c r="E313" s="478" t="s">
        <v>632</v>
      </c>
      <c r="F313" s="479">
        <v>1473127535</v>
      </c>
      <c r="G313" s="479">
        <v>0</v>
      </c>
      <c r="H313" s="479">
        <v>0</v>
      </c>
      <c r="I313" s="479">
        <v>0</v>
      </c>
      <c r="J313" s="479">
        <v>1473127535</v>
      </c>
    </row>
    <row r="314" spans="1:10">
      <c r="A314" s="474" t="s">
        <v>40</v>
      </c>
      <c r="B314" s="474" t="s">
        <v>624</v>
      </c>
      <c r="C314" s="474" t="s">
        <v>625</v>
      </c>
      <c r="D314" s="474" t="s">
        <v>633</v>
      </c>
      <c r="E314" s="478" t="s">
        <v>634</v>
      </c>
      <c r="F314" s="479">
        <v>7084127000</v>
      </c>
      <c r="G314" s="479">
        <v>0</v>
      </c>
      <c r="H314" s="479">
        <v>0</v>
      </c>
      <c r="I314" s="479">
        <v>0</v>
      </c>
      <c r="J314" s="479">
        <v>7084127000</v>
      </c>
    </row>
    <row r="315" spans="1:10">
      <c r="A315" s="474" t="s">
        <v>40</v>
      </c>
      <c r="B315" s="474" t="s">
        <v>624</v>
      </c>
      <c r="C315" s="474" t="s">
        <v>635</v>
      </c>
      <c r="D315" s="474" t="s">
        <v>16</v>
      </c>
      <c r="E315" s="478" t="s">
        <v>636</v>
      </c>
      <c r="F315" s="479">
        <v>6950000</v>
      </c>
      <c r="G315" s="479">
        <v>0</v>
      </c>
      <c r="H315" s="479">
        <v>0</v>
      </c>
      <c r="I315" s="479">
        <v>0</v>
      </c>
      <c r="J315" s="479">
        <v>6950000</v>
      </c>
    </row>
    <row r="316" spans="1:10">
      <c r="A316" s="474" t="s">
        <v>40</v>
      </c>
      <c r="B316" s="474" t="s">
        <v>624</v>
      </c>
      <c r="C316" s="474" t="s">
        <v>635</v>
      </c>
      <c r="D316" s="474" t="s">
        <v>637</v>
      </c>
      <c r="E316" s="478" t="s">
        <v>638</v>
      </c>
      <c r="F316" s="479">
        <v>6950000</v>
      </c>
      <c r="G316" s="479">
        <v>0</v>
      </c>
      <c r="H316" s="479">
        <v>0</v>
      </c>
      <c r="I316" s="479">
        <v>0</v>
      </c>
      <c r="J316" s="479">
        <v>6950000</v>
      </c>
    </row>
    <row r="317" spans="1:10">
      <c r="A317" s="474" t="s">
        <v>40</v>
      </c>
      <c r="B317" s="474" t="s">
        <v>624</v>
      </c>
      <c r="C317" s="474" t="s">
        <v>639</v>
      </c>
      <c r="D317" s="474" t="s">
        <v>16</v>
      </c>
      <c r="E317" s="478" t="s">
        <v>67</v>
      </c>
      <c r="F317" s="479">
        <v>331068041196</v>
      </c>
      <c r="G317" s="479">
        <v>0</v>
      </c>
      <c r="H317" s="479">
        <v>0</v>
      </c>
      <c r="I317" s="479">
        <v>0</v>
      </c>
      <c r="J317" s="479">
        <v>331068041196</v>
      </c>
    </row>
    <row r="318" spans="1:10">
      <c r="A318" s="474" t="s">
        <v>40</v>
      </c>
      <c r="B318" s="474" t="s">
        <v>624</v>
      </c>
      <c r="C318" s="474" t="s">
        <v>639</v>
      </c>
      <c r="D318" s="474" t="s">
        <v>640</v>
      </c>
      <c r="E318" s="478" t="s">
        <v>641</v>
      </c>
      <c r="F318" s="479">
        <v>251336761481</v>
      </c>
      <c r="G318" s="479">
        <v>0</v>
      </c>
      <c r="H318" s="479">
        <v>0</v>
      </c>
      <c r="I318" s="479">
        <v>0</v>
      </c>
      <c r="J318" s="479">
        <v>251336761481</v>
      </c>
    </row>
    <row r="319" spans="1:10">
      <c r="A319" s="474" t="s">
        <v>40</v>
      </c>
      <c r="B319" s="474" t="s">
        <v>624</v>
      </c>
      <c r="C319" s="474" t="s">
        <v>639</v>
      </c>
      <c r="D319" s="474" t="s">
        <v>642</v>
      </c>
      <c r="E319" s="478" t="s">
        <v>643</v>
      </c>
      <c r="F319" s="479">
        <v>79731279715</v>
      </c>
      <c r="G319" s="479">
        <v>0</v>
      </c>
      <c r="H319" s="479">
        <v>0</v>
      </c>
      <c r="I319" s="479">
        <v>0</v>
      </c>
      <c r="J319" s="479">
        <v>79731279715</v>
      </c>
    </row>
    <row r="320" spans="1:10">
      <c r="A320" s="474" t="s">
        <v>40</v>
      </c>
      <c r="B320" s="474" t="s">
        <v>644</v>
      </c>
      <c r="C320" s="474" t="s">
        <v>16</v>
      </c>
      <c r="D320" s="474" t="s">
        <v>16</v>
      </c>
      <c r="E320" s="478" t="s">
        <v>645</v>
      </c>
      <c r="F320" s="479">
        <v>69096800</v>
      </c>
      <c r="G320" s="479">
        <v>0</v>
      </c>
      <c r="H320" s="479">
        <v>69096800</v>
      </c>
      <c r="I320" s="479">
        <v>0</v>
      </c>
      <c r="J320" s="479">
        <v>0</v>
      </c>
    </row>
    <row r="321" spans="1:10" ht="25.5">
      <c r="A321" s="474" t="s">
        <v>40</v>
      </c>
      <c r="B321" s="474" t="s">
        <v>644</v>
      </c>
      <c r="C321" s="474" t="s">
        <v>435</v>
      </c>
      <c r="D321" s="474" t="s">
        <v>16</v>
      </c>
      <c r="E321" s="478" t="s">
        <v>436</v>
      </c>
      <c r="F321" s="479">
        <v>69096800</v>
      </c>
      <c r="G321" s="479">
        <v>0</v>
      </c>
      <c r="H321" s="479">
        <v>69096800</v>
      </c>
      <c r="I321" s="479">
        <v>0</v>
      </c>
      <c r="J321" s="479">
        <v>0</v>
      </c>
    </row>
    <row r="322" spans="1:10">
      <c r="A322" s="474" t="s">
        <v>40</v>
      </c>
      <c r="B322" s="474" t="s">
        <v>644</v>
      </c>
      <c r="C322" s="474" t="s">
        <v>435</v>
      </c>
      <c r="D322" s="474" t="s">
        <v>571</v>
      </c>
      <c r="E322" s="478" t="s">
        <v>572</v>
      </c>
      <c r="F322" s="479">
        <v>69096800</v>
      </c>
      <c r="G322" s="479">
        <v>0</v>
      </c>
      <c r="H322" s="479">
        <v>69096800</v>
      </c>
      <c r="I322" s="479">
        <v>0</v>
      </c>
      <c r="J322" s="479">
        <v>0</v>
      </c>
    </row>
  </sheetData>
  <mergeCells count="5">
    <mergeCell ref="A1:D2"/>
    <mergeCell ref="I1:J1"/>
    <mergeCell ref="A6:J6"/>
    <mergeCell ref="A7:J7"/>
    <mergeCell ref="A8:J8"/>
  </mergeCells>
  <pageMargins left="0" right="0" top="0" bottom="0" header="0.31496062992125984" footer="0.31496062992125984"/>
  <pageSetup paperSize="9" scale="73" fitToHeight="0"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8E02E-84D3-41AD-BC8E-244D315163DA}">
  <sheetPr>
    <pageSetUpPr fitToPage="1"/>
  </sheetPr>
  <dimension ref="A1:M673"/>
  <sheetViews>
    <sheetView workbookViewId="0">
      <selection activeCell="A5" sqref="A5:H5"/>
    </sheetView>
  </sheetViews>
  <sheetFormatPr defaultRowHeight="15.75"/>
  <cols>
    <col min="1" max="3" width="7" style="480" customWidth="1"/>
    <col min="4" max="4" width="9.625" style="480" customWidth="1"/>
    <col min="5" max="5" width="7" style="480" customWidth="1"/>
    <col min="6" max="6" width="9.625" style="480" customWidth="1"/>
    <col min="7" max="7" width="35" style="480" customWidth="1"/>
    <col min="8" max="8" width="18.625" style="480" customWidth="1"/>
    <col min="9" max="16384" width="9" style="480"/>
  </cols>
  <sheetData>
    <row r="1" spans="1:8">
      <c r="A1" s="615" t="s">
        <v>404</v>
      </c>
      <c r="B1" s="615"/>
      <c r="C1" s="615"/>
      <c r="D1" s="615"/>
      <c r="H1" s="481" t="s">
        <v>1026</v>
      </c>
    </row>
    <row r="2" spans="1:8">
      <c r="A2" s="615"/>
      <c r="B2" s="615"/>
      <c r="C2" s="615"/>
      <c r="D2" s="615"/>
    </row>
    <row r="4" spans="1:8" ht="18.75">
      <c r="A4" s="612" t="s">
        <v>649</v>
      </c>
      <c r="B4" s="613"/>
      <c r="C4" s="613"/>
      <c r="D4" s="613"/>
      <c r="E4" s="613"/>
      <c r="F4" s="613"/>
      <c r="G4" s="613"/>
      <c r="H4" s="613"/>
    </row>
    <row r="5" spans="1:8" ht="16.5">
      <c r="A5" s="686" t="s">
        <v>1048</v>
      </c>
      <c r="B5" s="687"/>
      <c r="C5" s="687"/>
      <c r="D5" s="687"/>
      <c r="E5" s="687"/>
      <c r="F5" s="687"/>
      <c r="G5" s="687"/>
      <c r="H5" s="687"/>
    </row>
    <row r="6" spans="1:8">
      <c r="A6" s="614" t="s">
        <v>412</v>
      </c>
      <c r="B6" s="613"/>
      <c r="C6" s="613"/>
      <c r="D6" s="613"/>
      <c r="E6" s="613"/>
      <c r="F6" s="613"/>
      <c r="G6" s="613"/>
      <c r="H6" s="613"/>
    </row>
    <row r="7" spans="1:8">
      <c r="H7" s="481" t="s">
        <v>212</v>
      </c>
    </row>
    <row r="8" spans="1:8" ht="31.5" customHeight="1">
      <c r="A8" s="482" t="s">
        <v>413</v>
      </c>
      <c r="B8" s="482" t="s">
        <v>414</v>
      </c>
      <c r="C8" s="482" t="s">
        <v>650</v>
      </c>
      <c r="D8" s="482" t="s">
        <v>651</v>
      </c>
      <c r="E8" s="482" t="s">
        <v>415</v>
      </c>
      <c r="F8" s="482" t="s">
        <v>416</v>
      </c>
      <c r="G8" s="482" t="s">
        <v>166</v>
      </c>
      <c r="H8" s="482" t="s">
        <v>652</v>
      </c>
    </row>
    <row r="9" spans="1:8">
      <c r="A9" s="482">
        <v>1</v>
      </c>
      <c r="B9" s="482">
        <v>2</v>
      </c>
      <c r="C9" s="482">
        <v>3</v>
      </c>
      <c r="D9" s="482">
        <v>4</v>
      </c>
      <c r="E9" s="482">
        <v>5</v>
      </c>
      <c r="F9" s="482">
        <v>6</v>
      </c>
      <c r="G9" s="482">
        <v>7</v>
      </c>
      <c r="H9" s="482">
        <v>8</v>
      </c>
    </row>
    <row r="10" spans="1:8">
      <c r="A10" s="483" t="s">
        <v>16</v>
      </c>
      <c r="B10" s="483" t="s">
        <v>16</v>
      </c>
      <c r="C10" s="483" t="s">
        <v>16</v>
      </c>
      <c r="D10" s="483" t="s">
        <v>16</v>
      </c>
      <c r="E10" s="483" t="s">
        <v>16</v>
      </c>
      <c r="F10" s="483" t="s">
        <v>16</v>
      </c>
      <c r="G10" s="483" t="s">
        <v>16</v>
      </c>
      <c r="H10" s="484">
        <v>344959326918</v>
      </c>
    </row>
    <row r="11" spans="1:8">
      <c r="A11" s="485" t="s">
        <v>40</v>
      </c>
      <c r="B11" s="483" t="s">
        <v>16</v>
      </c>
      <c r="C11" s="483" t="s">
        <v>16</v>
      </c>
      <c r="D11" s="483" t="s">
        <v>16</v>
      </c>
      <c r="E11" s="483" t="s">
        <v>16</v>
      </c>
      <c r="F11" s="483" t="s">
        <v>16</v>
      </c>
      <c r="G11" s="486" t="s">
        <v>560</v>
      </c>
      <c r="H11" s="484">
        <v>344959326918</v>
      </c>
    </row>
    <row r="12" spans="1:8">
      <c r="A12" s="483" t="s">
        <v>40</v>
      </c>
      <c r="B12" s="483" t="s">
        <v>653</v>
      </c>
      <c r="C12" s="483" t="s">
        <v>16</v>
      </c>
      <c r="D12" s="483" t="s">
        <v>16</v>
      </c>
      <c r="E12" s="483" t="s">
        <v>16</v>
      </c>
      <c r="F12" s="483" t="s">
        <v>16</v>
      </c>
      <c r="G12" s="487" t="s">
        <v>654</v>
      </c>
      <c r="H12" s="488">
        <v>261345969832</v>
      </c>
    </row>
    <row r="13" spans="1:8">
      <c r="A13" s="483" t="s">
        <v>40</v>
      </c>
      <c r="B13" s="483" t="s">
        <v>653</v>
      </c>
      <c r="C13" s="483" t="s">
        <v>655</v>
      </c>
      <c r="D13" s="483" t="s">
        <v>16</v>
      </c>
      <c r="E13" s="483" t="s">
        <v>16</v>
      </c>
      <c r="F13" s="483" t="s">
        <v>16</v>
      </c>
      <c r="G13" s="487" t="s">
        <v>656</v>
      </c>
      <c r="H13" s="488">
        <v>6656911770</v>
      </c>
    </row>
    <row r="14" spans="1:8">
      <c r="A14" s="483" t="s">
        <v>40</v>
      </c>
      <c r="B14" s="483" t="s">
        <v>653</v>
      </c>
      <c r="C14" s="483" t="s">
        <v>655</v>
      </c>
      <c r="D14" s="483" t="s">
        <v>657</v>
      </c>
      <c r="E14" s="483" t="s">
        <v>16</v>
      </c>
      <c r="F14" s="483" t="s">
        <v>16</v>
      </c>
      <c r="G14" s="487" t="s">
        <v>656</v>
      </c>
      <c r="H14" s="488">
        <v>6656911770</v>
      </c>
    </row>
    <row r="15" spans="1:8">
      <c r="A15" s="483" t="s">
        <v>40</v>
      </c>
      <c r="B15" s="483" t="s">
        <v>653</v>
      </c>
      <c r="C15" s="483" t="s">
        <v>655</v>
      </c>
      <c r="D15" s="483" t="s">
        <v>657</v>
      </c>
      <c r="E15" s="483" t="s">
        <v>658</v>
      </c>
      <c r="F15" s="483" t="s">
        <v>16</v>
      </c>
      <c r="G15" s="487" t="s">
        <v>659</v>
      </c>
      <c r="H15" s="488">
        <v>204704533</v>
      </c>
    </row>
    <row r="16" spans="1:8">
      <c r="A16" s="483" t="s">
        <v>40</v>
      </c>
      <c r="B16" s="483" t="s">
        <v>653</v>
      </c>
      <c r="C16" s="483" t="s">
        <v>655</v>
      </c>
      <c r="D16" s="483" t="s">
        <v>657</v>
      </c>
      <c r="E16" s="483" t="s">
        <v>658</v>
      </c>
      <c r="F16" s="483" t="s">
        <v>660</v>
      </c>
      <c r="G16" s="487" t="s">
        <v>661</v>
      </c>
      <c r="H16" s="488">
        <v>204704533</v>
      </c>
    </row>
    <row r="17" spans="1:8">
      <c r="A17" s="483" t="s">
        <v>40</v>
      </c>
      <c r="B17" s="483" t="s">
        <v>653</v>
      </c>
      <c r="C17" s="483" t="s">
        <v>655</v>
      </c>
      <c r="D17" s="483" t="s">
        <v>657</v>
      </c>
      <c r="E17" s="483" t="s">
        <v>662</v>
      </c>
      <c r="F17" s="483" t="s">
        <v>16</v>
      </c>
      <c r="G17" s="487" t="s">
        <v>663</v>
      </c>
      <c r="H17" s="488">
        <v>217419012</v>
      </c>
    </row>
    <row r="18" spans="1:8">
      <c r="A18" s="483" t="s">
        <v>40</v>
      </c>
      <c r="B18" s="483" t="s">
        <v>653</v>
      </c>
      <c r="C18" s="483" t="s">
        <v>655</v>
      </c>
      <c r="D18" s="483" t="s">
        <v>657</v>
      </c>
      <c r="E18" s="483" t="s">
        <v>662</v>
      </c>
      <c r="F18" s="483" t="s">
        <v>664</v>
      </c>
      <c r="G18" s="487" t="s">
        <v>665</v>
      </c>
      <c r="H18" s="488">
        <v>12422600</v>
      </c>
    </row>
    <row r="19" spans="1:8">
      <c r="A19" s="483" t="s">
        <v>40</v>
      </c>
      <c r="B19" s="483" t="s">
        <v>653</v>
      </c>
      <c r="C19" s="483" t="s">
        <v>655</v>
      </c>
      <c r="D19" s="483" t="s">
        <v>657</v>
      </c>
      <c r="E19" s="483" t="s">
        <v>662</v>
      </c>
      <c r="F19" s="483" t="s">
        <v>666</v>
      </c>
      <c r="G19" s="487" t="s">
        <v>667</v>
      </c>
      <c r="H19" s="488">
        <v>16848000</v>
      </c>
    </row>
    <row r="20" spans="1:8">
      <c r="A20" s="483" t="s">
        <v>40</v>
      </c>
      <c r="B20" s="483" t="s">
        <v>653</v>
      </c>
      <c r="C20" s="483" t="s">
        <v>655</v>
      </c>
      <c r="D20" s="483" t="s">
        <v>657</v>
      </c>
      <c r="E20" s="483" t="s">
        <v>662</v>
      </c>
      <c r="F20" s="483" t="s">
        <v>668</v>
      </c>
      <c r="G20" s="487" t="s">
        <v>669</v>
      </c>
      <c r="H20" s="488">
        <v>53843400</v>
      </c>
    </row>
    <row r="21" spans="1:8" ht="25.5">
      <c r="A21" s="483" t="s">
        <v>40</v>
      </c>
      <c r="B21" s="483" t="s">
        <v>653</v>
      </c>
      <c r="C21" s="483" t="s">
        <v>655</v>
      </c>
      <c r="D21" s="483" t="s">
        <v>657</v>
      </c>
      <c r="E21" s="483" t="s">
        <v>662</v>
      </c>
      <c r="F21" s="483" t="s">
        <v>670</v>
      </c>
      <c r="G21" s="487" t="s">
        <v>671</v>
      </c>
      <c r="H21" s="488">
        <v>55242712</v>
      </c>
    </row>
    <row r="22" spans="1:8">
      <c r="A22" s="483" t="s">
        <v>40</v>
      </c>
      <c r="B22" s="483" t="s">
        <v>653</v>
      </c>
      <c r="C22" s="483" t="s">
        <v>655</v>
      </c>
      <c r="D22" s="483" t="s">
        <v>657</v>
      </c>
      <c r="E22" s="483" t="s">
        <v>662</v>
      </c>
      <c r="F22" s="483" t="s">
        <v>672</v>
      </c>
      <c r="G22" s="487" t="s">
        <v>673</v>
      </c>
      <c r="H22" s="488">
        <v>11793900</v>
      </c>
    </row>
    <row r="23" spans="1:8">
      <c r="A23" s="483" t="s">
        <v>40</v>
      </c>
      <c r="B23" s="483" t="s">
        <v>653</v>
      </c>
      <c r="C23" s="483" t="s">
        <v>655</v>
      </c>
      <c r="D23" s="483" t="s">
        <v>657</v>
      </c>
      <c r="E23" s="483" t="s">
        <v>662</v>
      </c>
      <c r="F23" s="483" t="s">
        <v>674</v>
      </c>
      <c r="G23" s="487" t="s">
        <v>675</v>
      </c>
      <c r="H23" s="488">
        <v>60863400</v>
      </c>
    </row>
    <row r="24" spans="1:8">
      <c r="A24" s="483" t="s">
        <v>40</v>
      </c>
      <c r="B24" s="483" t="s">
        <v>653</v>
      </c>
      <c r="C24" s="483" t="s">
        <v>655</v>
      </c>
      <c r="D24" s="483" t="s">
        <v>657</v>
      </c>
      <c r="E24" s="483" t="s">
        <v>662</v>
      </c>
      <c r="F24" s="483" t="s">
        <v>676</v>
      </c>
      <c r="G24" s="487" t="s">
        <v>677</v>
      </c>
      <c r="H24" s="488">
        <v>6405000</v>
      </c>
    </row>
    <row r="25" spans="1:8">
      <c r="A25" s="483" t="s">
        <v>40</v>
      </c>
      <c r="B25" s="483" t="s">
        <v>653</v>
      </c>
      <c r="C25" s="483" t="s">
        <v>655</v>
      </c>
      <c r="D25" s="483" t="s">
        <v>657</v>
      </c>
      <c r="E25" s="483" t="s">
        <v>678</v>
      </c>
      <c r="F25" s="483" t="s">
        <v>16</v>
      </c>
      <c r="G25" s="487" t="s">
        <v>679</v>
      </c>
      <c r="H25" s="488">
        <v>9856080</v>
      </c>
    </row>
    <row r="26" spans="1:8">
      <c r="A26" s="483" t="s">
        <v>40</v>
      </c>
      <c r="B26" s="483" t="s">
        <v>653</v>
      </c>
      <c r="C26" s="483" t="s">
        <v>655</v>
      </c>
      <c r="D26" s="483" t="s">
        <v>657</v>
      </c>
      <c r="E26" s="483" t="s">
        <v>678</v>
      </c>
      <c r="F26" s="483" t="s">
        <v>680</v>
      </c>
      <c r="G26" s="487" t="s">
        <v>681</v>
      </c>
      <c r="H26" s="488">
        <v>9856080</v>
      </c>
    </row>
    <row r="27" spans="1:8">
      <c r="A27" s="483" t="s">
        <v>40</v>
      </c>
      <c r="B27" s="483" t="s">
        <v>653</v>
      </c>
      <c r="C27" s="483" t="s">
        <v>655</v>
      </c>
      <c r="D27" s="483" t="s">
        <v>657</v>
      </c>
      <c r="E27" s="483" t="s">
        <v>682</v>
      </c>
      <c r="F27" s="483" t="s">
        <v>16</v>
      </c>
      <c r="G27" s="487" t="s">
        <v>683</v>
      </c>
      <c r="H27" s="488">
        <v>301865742</v>
      </c>
    </row>
    <row r="28" spans="1:8">
      <c r="A28" s="483" t="s">
        <v>40</v>
      </c>
      <c r="B28" s="483" t="s">
        <v>653</v>
      </c>
      <c r="C28" s="483" t="s">
        <v>655</v>
      </c>
      <c r="D28" s="483" t="s">
        <v>657</v>
      </c>
      <c r="E28" s="483" t="s">
        <v>682</v>
      </c>
      <c r="F28" s="483" t="s">
        <v>684</v>
      </c>
      <c r="G28" s="487" t="s">
        <v>685</v>
      </c>
      <c r="H28" s="488">
        <v>263138029</v>
      </c>
    </row>
    <row r="29" spans="1:8">
      <c r="A29" s="483" t="s">
        <v>40</v>
      </c>
      <c r="B29" s="483" t="s">
        <v>653</v>
      </c>
      <c r="C29" s="483" t="s">
        <v>655</v>
      </c>
      <c r="D29" s="483" t="s">
        <v>657</v>
      </c>
      <c r="E29" s="483" t="s">
        <v>682</v>
      </c>
      <c r="F29" s="483" t="s">
        <v>686</v>
      </c>
      <c r="G29" s="487" t="s">
        <v>687</v>
      </c>
      <c r="H29" s="488">
        <v>38053454</v>
      </c>
    </row>
    <row r="30" spans="1:8">
      <c r="A30" s="483" t="s">
        <v>40</v>
      </c>
      <c r="B30" s="483" t="s">
        <v>653</v>
      </c>
      <c r="C30" s="483" t="s">
        <v>655</v>
      </c>
      <c r="D30" s="483" t="s">
        <v>657</v>
      </c>
      <c r="E30" s="483" t="s">
        <v>682</v>
      </c>
      <c r="F30" s="483" t="s">
        <v>688</v>
      </c>
      <c r="G30" s="487" t="s">
        <v>689</v>
      </c>
      <c r="H30" s="488">
        <v>674259</v>
      </c>
    </row>
    <row r="31" spans="1:8">
      <c r="A31" s="483" t="s">
        <v>40</v>
      </c>
      <c r="B31" s="483" t="s">
        <v>653</v>
      </c>
      <c r="C31" s="483" t="s">
        <v>655</v>
      </c>
      <c r="D31" s="483" t="s">
        <v>657</v>
      </c>
      <c r="E31" s="483" t="s">
        <v>690</v>
      </c>
      <c r="F31" s="483" t="s">
        <v>16</v>
      </c>
      <c r="G31" s="487" t="s">
        <v>691</v>
      </c>
      <c r="H31" s="488">
        <v>734372401</v>
      </c>
    </row>
    <row r="32" spans="1:8">
      <c r="A32" s="483" t="s">
        <v>40</v>
      </c>
      <c r="B32" s="483" t="s">
        <v>653</v>
      </c>
      <c r="C32" s="483" t="s">
        <v>655</v>
      </c>
      <c r="D32" s="483" t="s">
        <v>657</v>
      </c>
      <c r="E32" s="483" t="s">
        <v>690</v>
      </c>
      <c r="F32" s="483" t="s">
        <v>692</v>
      </c>
      <c r="G32" s="487" t="s">
        <v>693</v>
      </c>
      <c r="H32" s="488">
        <v>683828401</v>
      </c>
    </row>
    <row r="33" spans="1:8">
      <c r="A33" s="483" t="s">
        <v>40</v>
      </c>
      <c r="B33" s="483" t="s">
        <v>653</v>
      </c>
      <c r="C33" s="483" t="s">
        <v>655</v>
      </c>
      <c r="D33" s="483" t="s">
        <v>657</v>
      </c>
      <c r="E33" s="483" t="s">
        <v>690</v>
      </c>
      <c r="F33" s="483" t="s">
        <v>694</v>
      </c>
      <c r="G33" s="487" t="s">
        <v>92</v>
      </c>
      <c r="H33" s="488">
        <v>50544000</v>
      </c>
    </row>
    <row r="34" spans="1:8">
      <c r="A34" s="483" t="s">
        <v>40</v>
      </c>
      <c r="B34" s="483" t="s">
        <v>653</v>
      </c>
      <c r="C34" s="483" t="s">
        <v>655</v>
      </c>
      <c r="D34" s="483" t="s">
        <v>657</v>
      </c>
      <c r="E34" s="483" t="s">
        <v>695</v>
      </c>
      <c r="F34" s="483" t="s">
        <v>16</v>
      </c>
      <c r="G34" s="487" t="s">
        <v>696</v>
      </c>
      <c r="H34" s="488">
        <v>51369002</v>
      </c>
    </row>
    <row r="35" spans="1:8">
      <c r="A35" s="483" t="s">
        <v>40</v>
      </c>
      <c r="B35" s="483" t="s">
        <v>653</v>
      </c>
      <c r="C35" s="483" t="s">
        <v>655</v>
      </c>
      <c r="D35" s="483" t="s">
        <v>657</v>
      </c>
      <c r="E35" s="483" t="s">
        <v>695</v>
      </c>
      <c r="F35" s="483" t="s">
        <v>697</v>
      </c>
      <c r="G35" s="487" t="s">
        <v>698</v>
      </c>
      <c r="H35" s="488">
        <v>51369002</v>
      </c>
    </row>
    <row r="36" spans="1:8">
      <c r="A36" s="483" t="s">
        <v>40</v>
      </c>
      <c r="B36" s="483" t="s">
        <v>653</v>
      </c>
      <c r="C36" s="483" t="s">
        <v>655</v>
      </c>
      <c r="D36" s="483" t="s">
        <v>657</v>
      </c>
      <c r="E36" s="483" t="s">
        <v>699</v>
      </c>
      <c r="F36" s="483" t="s">
        <v>16</v>
      </c>
      <c r="G36" s="487" t="s">
        <v>700</v>
      </c>
      <c r="H36" s="488">
        <v>70305000</v>
      </c>
    </row>
    <row r="37" spans="1:8">
      <c r="A37" s="483" t="s">
        <v>40</v>
      </c>
      <c r="B37" s="483" t="s">
        <v>653</v>
      </c>
      <c r="C37" s="483" t="s">
        <v>655</v>
      </c>
      <c r="D37" s="483" t="s">
        <v>657</v>
      </c>
      <c r="E37" s="483" t="s">
        <v>699</v>
      </c>
      <c r="F37" s="483" t="s">
        <v>701</v>
      </c>
      <c r="G37" s="487" t="s">
        <v>702</v>
      </c>
      <c r="H37" s="488">
        <v>8005000</v>
      </c>
    </row>
    <row r="38" spans="1:8">
      <c r="A38" s="483" t="s">
        <v>40</v>
      </c>
      <c r="B38" s="483" t="s">
        <v>653</v>
      </c>
      <c r="C38" s="483" t="s">
        <v>655</v>
      </c>
      <c r="D38" s="483" t="s">
        <v>657</v>
      </c>
      <c r="E38" s="483" t="s">
        <v>699</v>
      </c>
      <c r="F38" s="483" t="s">
        <v>703</v>
      </c>
      <c r="G38" s="487" t="s">
        <v>704</v>
      </c>
      <c r="H38" s="488">
        <v>60000000</v>
      </c>
    </row>
    <row r="39" spans="1:8">
      <c r="A39" s="483" t="s">
        <v>40</v>
      </c>
      <c r="B39" s="483" t="s">
        <v>653</v>
      </c>
      <c r="C39" s="483" t="s">
        <v>655</v>
      </c>
      <c r="D39" s="483" t="s">
        <v>657</v>
      </c>
      <c r="E39" s="483" t="s">
        <v>699</v>
      </c>
      <c r="F39" s="483" t="s">
        <v>705</v>
      </c>
      <c r="G39" s="487" t="s">
        <v>706</v>
      </c>
      <c r="H39" s="488">
        <v>2300000</v>
      </c>
    </row>
    <row r="40" spans="1:8">
      <c r="A40" s="483" t="s">
        <v>40</v>
      </c>
      <c r="B40" s="483" t="s">
        <v>653</v>
      </c>
      <c r="C40" s="483" t="s">
        <v>655</v>
      </c>
      <c r="D40" s="483" t="s">
        <v>657</v>
      </c>
      <c r="E40" s="483" t="s">
        <v>707</v>
      </c>
      <c r="F40" s="483" t="s">
        <v>16</v>
      </c>
      <c r="G40" s="487" t="s">
        <v>708</v>
      </c>
      <c r="H40" s="488">
        <v>7500000</v>
      </c>
    </row>
    <row r="41" spans="1:8">
      <c r="A41" s="483" t="s">
        <v>40</v>
      </c>
      <c r="B41" s="483" t="s">
        <v>653</v>
      </c>
      <c r="C41" s="483" t="s">
        <v>655</v>
      </c>
      <c r="D41" s="483" t="s">
        <v>657</v>
      </c>
      <c r="E41" s="483" t="s">
        <v>707</v>
      </c>
      <c r="F41" s="483" t="s">
        <v>709</v>
      </c>
      <c r="G41" s="487" t="s">
        <v>710</v>
      </c>
      <c r="H41" s="488">
        <v>7500000</v>
      </c>
    </row>
    <row r="42" spans="1:8">
      <c r="A42" s="483" t="s">
        <v>40</v>
      </c>
      <c r="B42" s="483" t="s">
        <v>653</v>
      </c>
      <c r="C42" s="483" t="s">
        <v>655</v>
      </c>
      <c r="D42" s="483" t="s">
        <v>657</v>
      </c>
      <c r="E42" s="483" t="s">
        <v>711</v>
      </c>
      <c r="F42" s="483" t="s">
        <v>16</v>
      </c>
      <c r="G42" s="487" t="s">
        <v>712</v>
      </c>
      <c r="H42" s="488">
        <v>40050000</v>
      </c>
    </row>
    <row r="43" spans="1:8">
      <c r="A43" s="483" t="s">
        <v>40</v>
      </c>
      <c r="B43" s="483" t="s">
        <v>653</v>
      </c>
      <c r="C43" s="483" t="s">
        <v>655</v>
      </c>
      <c r="D43" s="483" t="s">
        <v>657</v>
      </c>
      <c r="E43" s="483" t="s">
        <v>711</v>
      </c>
      <c r="F43" s="483" t="s">
        <v>713</v>
      </c>
      <c r="G43" s="487" t="s">
        <v>714</v>
      </c>
      <c r="H43" s="488">
        <v>13000000</v>
      </c>
    </row>
    <row r="44" spans="1:8">
      <c r="A44" s="483" t="s">
        <v>40</v>
      </c>
      <c r="B44" s="483" t="s">
        <v>653</v>
      </c>
      <c r="C44" s="483" t="s">
        <v>655</v>
      </c>
      <c r="D44" s="483" t="s">
        <v>657</v>
      </c>
      <c r="E44" s="483" t="s">
        <v>711</v>
      </c>
      <c r="F44" s="483" t="s">
        <v>715</v>
      </c>
      <c r="G44" s="487" t="s">
        <v>716</v>
      </c>
      <c r="H44" s="488">
        <v>10000000</v>
      </c>
    </row>
    <row r="45" spans="1:8">
      <c r="A45" s="483" t="s">
        <v>40</v>
      </c>
      <c r="B45" s="483" t="s">
        <v>653</v>
      </c>
      <c r="C45" s="483" t="s">
        <v>655</v>
      </c>
      <c r="D45" s="483" t="s">
        <v>657</v>
      </c>
      <c r="E45" s="483" t="s">
        <v>711</v>
      </c>
      <c r="F45" s="483" t="s">
        <v>717</v>
      </c>
      <c r="G45" s="487" t="s">
        <v>718</v>
      </c>
      <c r="H45" s="488">
        <v>17050000</v>
      </c>
    </row>
    <row r="46" spans="1:8" ht="25.5">
      <c r="A46" s="483" t="s">
        <v>40</v>
      </c>
      <c r="B46" s="483" t="s">
        <v>653</v>
      </c>
      <c r="C46" s="483" t="s">
        <v>655</v>
      </c>
      <c r="D46" s="483" t="s">
        <v>657</v>
      </c>
      <c r="E46" s="483" t="s">
        <v>719</v>
      </c>
      <c r="F46" s="483" t="s">
        <v>16</v>
      </c>
      <c r="G46" s="487" t="s">
        <v>720</v>
      </c>
      <c r="H46" s="488">
        <v>54580000</v>
      </c>
    </row>
    <row r="47" spans="1:8">
      <c r="A47" s="483" t="s">
        <v>40</v>
      </c>
      <c r="B47" s="483" t="s">
        <v>653</v>
      </c>
      <c r="C47" s="483" t="s">
        <v>655</v>
      </c>
      <c r="D47" s="483" t="s">
        <v>657</v>
      </c>
      <c r="E47" s="483" t="s">
        <v>719</v>
      </c>
      <c r="F47" s="483" t="s">
        <v>721</v>
      </c>
      <c r="G47" s="487" t="s">
        <v>722</v>
      </c>
      <c r="H47" s="488">
        <v>29580000</v>
      </c>
    </row>
    <row r="48" spans="1:8">
      <c r="A48" s="483" t="s">
        <v>40</v>
      </c>
      <c r="B48" s="483" t="s">
        <v>653</v>
      </c>
      <c r="C48" s="483" t="s">
        <v>655</v>
      </c>
      <c r="D48" s="483" t="s">
        <v>657</v>
      </c>
      <c r="E48" s="483" t="s">
        <v>719</v>
      </c>
      <c r="F48" s="483" t="s">
        <v>723</v>
      </c>
      <c r="G48" s="487" t="s">
        <v>724</v>
      </c>
      <c r="H48" s="488">
        <v>25000000</v>
      </c>
    </row>
    <row r="49" spans="1:8">
      <c r="A49" s="483" t="s">
        <v>40</v>
      </c>
      <c r="B49" s="483" t="s">
        <v>653</v>
      </c>
      <c r="C49" s="483" t="s">
        <v>655</v>
      </c>
      <c r="D49" s="483" t="s">
        <v>657</v>
      </c>
      <c r="E49" s="483" t="s">
        <v>725</v>
      </c>
      <c r="F49" s="483" t="s">
        <v>16</v>
      </c>
      <c r="G49" s="487" t="s">
        <v>726</v>
      </c>
      <c r="H49" s="488">
        <v>16000000</v>
      </c>
    </row>
    <row r="50" spans="1:8">
      <c r="A50" s="483" t="s">
        <v>40</v>
      </c>
      <c r="B50" s="483" t="s">
        <v>653</v>
      </c>
      <c r="C50" s="483" t="s">
        <v>655</v>
      </c>
      <c r="D50" s="483" t="s">
        <v>657</v>
      </c>
      <c r="E50" s="483" t="s">
        <v>725</v>
      </c>
      <c r="F50" s="483" t="s">
        <v>727</v>
      </c>
      <c r="G50" s="487" t="s">
        <v>728</v>
      </c>
      <c r="H50" s="488">
        <v>16000000</v>
      </c>
    </row>
    <row r="51" spans="1:8">
      <c r="A51" s="483" t="s">
        <v>40</v>
      </c>
      <c r="B51" s="483" t="s">
        <v>653</v>
      </c>
      <c r="C51" s="483" t="s">
        <v>655</v>
      </c>
      <c r="D51" s="483" t="s">
        <v>657</v>
      </c>
      <c r="E51" s="483" t="s">
        <v>729</v>
      </c>
      <c r="F51" s="483" t="s">
        <v>16</v>
      </c>
      <c r="G51" s="487" t="s">
        <v>730</v>
      </c>
      <c r="H51" s="488">
        <v>4834335000</v>
      </c>
    </row>
    <row r="52" spans="1:8">
      <c r="A52" s="483" t="s">
        <v>40</v>
      </c>
      <c r="B52" s="483" t="s">
        <v>653</v>
      </c>
      <c r="C52" s="483" t="s">
        <v>655</v>
      </c>
      <c r="D52" s="483" t="s">
        <v>657</v>
      </c>
      <c r="E52" s="483" t="s">
        <v>729</v>
      </c>
      <c r="F52" s="483" t="s">
        <v>731</v>
      </c>
      <c r="G52" s="487" t="s">
        <v>732</v>
      </c>
      <c r="H52" s="488">
        <v>88765000</v>
      </c>
    </row>
    <row r="53" spans="1:8">
      <c r="A53" s="483" t="s">
        <v>40</v>
      </c>
      <c r="B53" s="483" t="s">
        <v>653</v>
      </c>
      <c r="C53" s="483" t="s">
        <v>655</v>
      </c>
      <c r="D53" s="483" t="s">
        <v>657</v>
      </c>
      <c r="E53" s="483" t="s">
        <v>729</v>
      </c>
      <c r="F53" s="483" t="s">
        <v>733</v>
      </c>
      <c r="G53" s="487" t="s">
        <v>734</v>
      </c>
      <c r="H53" s="488">
        <v>45000000</v>
      </c>
    </row>
    <row r="54" spans="1:8">
      <c r="A54" s="483" t="s">
        <v>40</v>
      </c>
      <c r="B54" s="483" t="s">
        <v>653</v>
      </c>
      <c r="C54" s="483" t="s">
        <v>655</v>
      </c>
      <c r="D54" s="483" t="s">
        <v>657</v>
      </c>
      <c r="E54" s="483" t="s">
        <v>729</v>
      </c>
      <c r="F54" s="483" t="s">
        <v>735</v>
      </c>
      <c r="G54" s="487" t="s">
        <v>92</v>
      </c>
      <c r="H54" s="488">
        <v>4700570000</v>
      </c>
    </row>
    <row r="55" spans="1:8">
      <c r="A55" s="483" t="s">
        <v>40</v>
      </c>
      <c r="B55" s="483" t="s">
        <v>653</v>
      </c>
      <c r="C55" s="483" t="s">
        <v>655</v>
      </c>
      <c r="D55" s="483" t="s">
        <v>657</v>
      </c>
      <c r="E55" s="483" t="s">
        <v>736</v>
      </c>
      <c r="F55" s="483" t="s">
        <v>16</v>
      </c>
      <c r="G55" s="487" t="s">
        <v>92</v>
      </c>
      <c r="H55" s="488">
        <v>63075000</v>
      </c>
    </row>
    <row r="56" spans="1:8">
      <c r="A56" s="483" t="s">
        <v>40</v>
      </c>
      <c r="B56" s="483" t="s">
        <v>653</v>
      </c>
      <c r="C56" s="483" t="s">
        <v>655</v>
      </c>
      <c r="D56" s="483" t="s">
        <v>657</v>
      </c>
      <c r="E56" s="483" t="s">
        <v>736</v>
      </c>
      <c r="F56" s="483" t="s">
        <v>737</v>
      </c>
      <c r="G56" s="487" t="s">
        <v>738</v>
      </c>
      <c r="H56" s="488">
        <v>63075000</v>
      </c>
    </row>
    <row r="57" spans="1:8">
      <c r="A57" s="483" t="s">
        <v>40</v>
      </c>
      <c r="B57" s="483" t="s">
        <v>653</v>
      </c>
      <c r="C57" s="483" t="s">
        <v>655</v>
      </c>
      <c r="D57" s="483" t="s">
        <v>657</v>
      </c>
      <c r="E57" s="483" t="s">
        <v>739</v>
      </c>
      <c r="F57" s="483" t="s">
        <v>16</v>
      </c>
      <c r="G57" s="487" t="s">
        <v>740</v>
      </c>
      <c r="H57" s="488">
        <v>51480000</v>
      </c>
    </row>
    <row r="58" spans="1:8">
      <c r="A58" s="483" t="s">
        <v>40</v>
      </c>
      <c r="B58" s="483" t="s">
        <v>653</v>
      </c>
      <c r="C58" s="483" t="s">
        <v>655</v>
      </c>
      <c r="D58" s="483" t="s">
        <v>657</v>
      </c>
      <c r="E58" s="483" t="s">
        <v>739</v>
      </c>
      <c r="F58" s="483" t="s">
        <v>741</v>
      </c>
      <c r="G58" s="487" t="s">
        <v>742</v>
      </c>
      <c r="H58" s="488">
        <v>51480000</v>
      </c>
    </row>
    <row r="59" spans="1:8">
      <c r="A59" s="483" t="s">
        <v>40</v>
      </c>
      <c r="B59" s="483" t="s">
        <v>653</v>
      </c>
      <c r="C59" s="483" t="s">
        <v>743</v>
      </c>
      <c r="D59" s="483" t="s">
        <v>16</v>
      </c>
      <c r="E59" s="483" t="s">
        <v>16</v>
      </c>
      <c r="F59" s="483" t="s">
        <v>16</v>
      </c>
      <c r="G59" s="487" t="s">
        <v>744</v>
      </c>
      <c r="H59" s="488">
        <v>4418333803</v>
      </c>
    </row>
    <row r="60" spans="1:8">
      <c r="A60" s="483" t="s">
        <v>40</v>
      </c>
      <c r="B60" s="483" t="s">
        <v>653</v>
      </c>
      <c r="C60" s="483" t="s">
        <v>743</v>
      </c>
      <c r="D60" s="483" t="s">
        <v>745</v>
      </c>
      <c r="E60" s="483" t="s">
        <v>16</v>
      </c>
      <c r="F60" s="483" t="s">
        <v>16</v>
      </c>
      <c r="G60" s="487" t="s">
        <v>744</v>
      </c>
      <c r="H60" s="488">
        <v>4418333803</v>
      </c>
    </row>
    <row r="61" spans="1:8">
      <c r="A61" s="483" t="s">
        <v>40</v>
      </c>
      <c r="B61" s="483" t="s">
        <v>653</v>
      </c>
      <c r="C61" s="483" t="s">
        <v>743</v>
      </c>
      <c r="D61" s="483" t="s">
        <v>745</v>
      </c>
      <c r="E61" s="483" t="s">
        <v>682</v>
      </c>
      <c r="F61" s="483" t="s">
        <v>16</v>
      </c>
      <c r="G61" s="487" t="s">
        <v>683</v>
      </c>
      <c r="H61" s="488">
        <v>195322500</v>
      </c>
    </row>
    <row r="62" spans="1:8">
      <c r="A62" s="483" t="s">
        <v>40</v>
      </c>
      <c r="B62" s="483" t="s">
        <v>653</v>
      </c>
      <c r="C62" s="483" t="s">
        <v>743</v>
      </c>
      <c r="D62" s="483" t="s">
        <v>745</v>
      </c>
      <c r="E62" s="483" t="s">
        <v>682</v>
      </c>
      <c r="F62" s="483" t="s">
        <v>684</v>
      </c>
      <c r="G62" s="487" t="s">
        <v>685</v>
      </c>
      <c r="H62" s="488">
        <v>113715000</v>
      </c>
    </row>
    <row r="63" spans="1:8">
      <c r="A63" s="483" t="s">
        <v>40</v>
      </c>
      <c r="B63" s="483" t="s">
        <v>653</v>
      </c>
      <c r="C63" s="483" t="s">
        <v>743</v>
      </c>
      <c r="D63" s="483" t="s">
        <v>745</v>
      </c>
      <c r="E63" s="483" t="s">
        <v>682</v>
      </c>
      <c r="F63" s="483" t="s">
        <v>686</v>
      </c>
      <c r="G63" s="487" t="s">
        <v>687</v>
      </c>
      <c r="H63" s="488">
        <v>81607500</v>
      </c>
    </row>
    <row r="64" spans="1:8">
      <c r="A64" s="483" t="s">
        <v>40</v>
      </c>
      <c r="B64" s="483" t="s">
        <v>653</v>
      </c>
      <c r="C64" s="483" t="s">
        <v>743</v>
      </c>
      <c r="D64" s="483" t="s">
        <v>745</v>
      </c>
      <c r="E64" s="483" t="s">
        <v>690</v>
      </c>
      <c r="F64" s="483" t="s">
        <v>16</v>
      </c>
      <c r="G64" s="487" t="s">
        <v>691</v>
      </c>
      <c r="H64" s="488">
        <v>3217028200</v>
      </c>
    </row>
    <row r="65" spans="1:8">
      <c r="A65" s="483" t="s">
        <v>40</v>
      </c>
      <c r="B65" s="483" t="s">
        <v>653</v>
      </c>
      <c r="C65" s="483" t="s">
        <v>743</v>
      </c>
      <c r="D65" s="483" t="s">
        <v>745</v>
      </c>
      <c r="E65" s="483" t="s">
        <v>690</v>
      </c>
      <c r="F65" s="483" t="s">
        <v>692</v>
      </c>
      <c r="G65" s="487" t="s">
        <v>693</v>
      </c>
      <c r="H65" s="488">
        <v>2752124200</v>
      </c>
    </row>
    <row r="66" spans="1:8">
      <c r="A66" s="483" t="s">
        <v>40</v>
      </c>
      <c r="B66" s="483" t="s">
        <v>653</v>
      </c>
      <c r="C66" s="483" t="s">
        <v>743</v>
      </c>
      <c r="D66" s="483" t="s">
        <v>745</v>
      </c>
      <c r="E66" s="483" t="s">
        <v>690</v>
      </c>
      <c r="F66" s="483" t="s">
        <v>694</v>
      </c>
      <c r="G66" s="487" t="s">
        <v>92</v>
      </c>
      <c r="H66" s="488">
        <v>464904000</v>
      </c>
    </row>
    <row r="67" spans="1:8">
      <c r="A67" s="483" t="s">
        <v>40</v>
      </c>
      <c r="B67" s="483" t="s">
        <v>653</v>
      </c>
      <c r="C67" s="483" t="s">
        <v>743</v>
      </c>
      <c r="D67" s="483" t="s">
        <v>745</v>
      </c>
      <c r="E67" s="483" t="s">
        <v>699</v>
      </c>
      <c r="F67" s="483" t="s">
        <v>16</v>
      </c>
      <c r="G67" s="487" t="s">
        <v>700</v>
      </c>
      <c r="H67" s="488">
        <v>4500000</v>
      </c>
    </row>
    <row r="68" spans="1:8">
      <c r="A68" s="483" t="s">
        <v>40</v>
      </c>
      <c r="B68" s="483" t="s">
        <v>653</v>
      </c>
      <c r="C68" s="483" t="s">
        <v>743</v>
      </c>
      <c r="D68" s="483" t="s">
        <v>745</v>
      </c>
      <c r="E68" s="483" t="s">
        <v>699</v>
      </c>
      <c r="F68" s="483" t="s">
        <v>701</v>
      </c>
      <c r="G68" s="487" t="s">
        <v>702</v>
      </c>
      <c r="H68" s="488">
        <v>4500000</v>
      </c>
    </row>
    <row r="69" spans="1:8">
      <c r="A69" s="483" t="s">
        <v>40</v>
      </c>
      <c r="B69" s="483" t="s">
        <v>653</v>
      </c>
      <c r="C69" s="483" t="s">
        <v>743</v>
      </c>
      <c r="D69" s="483" t="s">
        <v>745</v>
      </c>
      <c r="E69" s="483" t="s">
        <v>729</v>
      </c>
      <c r="F69" s="483" t="s">
        <v>16</v>
      </c>
      <c r="G69" s="487" t="s">
        <v>730</v>
      </c>
      <c r="H69" s="488">
        <v>118600000</v>
      </c>
    </row>
    <row r="70" spans="1:8">
      <c r="A70" s="483" t="s">
        <v>40</v>
      </c>
      <c r="B70" s="483" t="s">
        <v>653</v>
      </c>
      <c r="C70" s="483" t="s">
        <v>743</v>
      </c>
      <c r="D70" s="483" t="s">
        <v>745</v>
      </c>
      <c r="E70" s="483" t="s">
        <v>729</v>
      </c>
      <c r="F70" s="483" t="s">
        <v>731</v>
      </c>
      <c r="G70" s="487" t="s">
        <v>732</v>
      </c>
      <c r="H70" s="488">
        <v>12000000</v>
      </c>
    </row>
    <row r="71" spans="1:8">
      <c r="A71" s="483" t="s">
        <v>40</v>
      </c>
      <c r="B71" s="483" t="s">
        <v>653</v>
      </c>
      <c r="C71" s="483" t="s">
        <v>743</v>
      </c>
      <c r="D71" s="483" t="s">
        <v>745</v>
      </c>
      <c r="E71" s="483" t="s">
        <v>729</v>
      </c>
      <c r="F71" s="483" t="s">
        <v>735</v>
      </c>
      <c r="G71" s="487" t="s">
        <v>92</v>
      </c>
      <c r="H71" s="488">
        <v>106600000</v>
      </c>
    </row>
    <row r="72" spans="1:8">
      <c r="A72" s="483" t="s">
        <v>40</v>
      </c>
      <c r="B72" s="483" t="s">
        <v>653</v>
      </c>
      <c r="C72" s="483" t="s">
        <v>743</v>
      </c>
      <c r="D72" s="483" t="s">
        <v>745</v>
      </c>
      <c r="E72" s="483" t="s">
        <v>736</v>
      </c>
      <c r="F72" s="483" t="s">
        <v>16</v>
      </c>
      <c r="G72" s="487" t="s">
        <v>92</v>
      </c>
      <c r="H72" s="488">
        <v>782833103</v>
      </c>
    </row>
    <row r="73" spans="1:8">
      <c r="A73" s="483" t="s">
        <v>40</v>
      </c>
      <c r="B73" s="483" t="s">
        <v>653</v>
      </c>
      <c r="C73" s="483" t="s">
        <v>743</v>
      </c>
      <c r="D73" s="483" t="s">
        <v>745</v>
      </c>
      <c r="E73" s="483" t="s">
        <v>736</v>
      </c>
      <c r="F73" s="483" t="s">
        <v>737</v>
      </c>
      <c r="G73" s="487" t="s">
        <v>738</v>
      </c>
      <c r="H73" s="488">
        <v>782833103</v>
      </c>
    </row>
    <row r="74" spans="1:8">
      <c r="A74" s="483" t="s">
        <v>40</v>
      </c>
      <c r="B74" s="483" t="s">
        <v>653</v>
      </c>
      <c r="C74" s="483" t="s">
        <v>743</v>
      </c>
      <c r="D74" s="483" t="s">
        <v>745</v>
      </c>
      <c r="E74" s="483" t="s">
        <v>739</v>
      </c>
      <c r="F74" s="483" t="s">
        <v>16</v>
      </c>
      <c r="G74" s="487" t="s">
        <v>740</v>
      </c>
      <c r="H74" s="488">
        <v>100050000</v>
      </c>
    </row>
    <row r="75" spans="1:8">
      <c r="A75" s="483" t="s">
        <v>40</v>
      </c>
      <c r="B75" s="483" t="s">
        <v>653</v>
      </c>
      <c r="C75" s="483" t="s">
        <v>743</v>
      </c>
      <c r="D75" s="483" t="s">
        <v>745</v>
      </c>
      <c r="E75" s="483" t="s">
        <v>739</v>
      </c>
      <c r="F75" s="483" t="s">
        <v>741</v>
      </c>
      <c r="G75" s="487" t="s">
        <v>742</v>
      </c>
      <c r="H75" s="488">
        <v>100050000</v>
      </c>
    </row>
    <row r="76" spans="1:8">
      <c r="A76" s="483" t="s">
        <v>40</v>
      </c>
      <c r="B76" s="483" t="s">
        <v>653</v>
      </c>
      <c r="C76" s="483" t="s">
        <v>746</v>
      </c>
      <c r="D76" s="483" t="s">
        <v>16</v>
      </c>
      <c r="E76" s="483" t="s">
        <v>16</v>
      </c>
      <c r="F76" s="483" t="s">
        <v>16</v>
      </c>
      <c r="G76" s="487" t="s">
        <v>747</v>
      </c>
      <c r="H76" s="488">
        <v>139471781562</v>
      </c>
    </row>
    <row r="77" spans="1:8">
      <c r="A77" s="483" t="s">
        <v>40</v>
      </c>
      <c r="B77" s="483" t="s">
        <v>653</v>
      </c>
      <c r="C77" s="483" t="s">
        <v>746</v>
      </c>
      <c r="D77" s="483" t="s">
        <v>748</v>
      </c>
      <c r="E77" s="483" t="s">
        <v>16</v>
      </c>
      <c r="F77" s="483" t="s">
        <v>16</v>
      </c>
      <c r="G77" s="487" t="s">
        <v>749</v>
      </c>
      <c r="H77" s="488">
        <v>26134866223</v>
      </c>
    </row>
    <row r="78" spans="1:8">
      <c r="A78" s="483" t="s">
        <v>40</v>
      </c>
      <c r="B78" s="483" t="s">
        <v>653</v>
      </c>
      <c r="C78" s="483" t="s">
        <v>746</v>
      </c>
      <c r="D78" s="483" t="s">
        <v>748</v>
      </c>
      <c r="E78" s="483" t="s">
        <v>658</v>
      </c>
      <c r="F78" s="483" t="s">
        <v>16</v>
      </c>
      <c r="G78" s="487" t="s">
        <v>659</v>
      </c>
      <c r="H78" s="488">
        <v>8164075106</v>
      </c>
    </row>
    <row r="79" spans="1:8">
      <c r="A79" s="483" t="s">
        <v>40</v>
      </c>
      <c r="B79" s="483" t="s">
        <v>653</v>
      </c>
      <c r="C79" s="483" t="s">
        <v>746</v>
      </c>
      <c r="D79" s="483" t="s">
        <v>748</v>
      </c>
      <c r="E79" s="483" t="s">
        <v>658</v>
      </c>
      <c r="F79" s="483" t="s">
        <v>660</v>
      </c>
      <c r="G79" s="487" t="s">
        <v>661</v>
      </c>
      <c r="H79" s="488">
        <v>8164075106</v>
      </c>
    </row>
    <row r="80" spans="1:8" ht="25.5">
      <c r="A80" s="483" t="s">
        <v>40</v>
      </c>
      <c r="B80" s="483" t="s">
        <v>653</v>
      </c>
      <c r="C80" s="483" t="s">
        <v>746</v>
      </c>
      <c r="D80" s="483" t="s">
        <v>748</v>
      </c>
      <c r="E80" s="483" t="s">
        <v>750</v>
      </c>
      <c r="F80" s="483" t="s">
        <v>16</v>
      </c>
      <c r="G80" s="487" t="s">
        <v>751</v>
      </c>
      <c r="H80" s="488">
        <v>4727330524</v>
      </c>
    </row>
    <row r="81" spans="1:8" ht="25.5">
      <c r="A81" s="483" t="s">
        <v>40</v>
      </c>
      <c r="B81" s="483" t="s">
        <v>653</v>
      </c>
      <c r="C81" s="483" t="s">
        <v>746</v>
      </c>
      <c r="D81" s="483" t="s">
        <v>748</v>
      </c>
      <c r="E81" s="483" t="s">
        <v>750</v>
      </c>
      <c r="F81" s="483" t="s">
        <v>752</v>
      </c>
      <c r="G81" s="487" t="s">
        <v>753</v>
      </c>
      <c r="H81" s="488">
        <v>4727330524</v>
      </c>
    </row>
    <row r="82" spans="1:8">
      <c r="A82" s="483" t="s">
        <v>40</v>
      </c>
      <c r="B82" s="483" t="s">
        <v>653</v>
      </c>
      <c r="C82" s="483" t="s">
        <v>746</v>
      </c>
      <c r="D82" s="483" t="s">
        <v>748</v>
      </c>
      <c r="E82" s="483" t="s">
        <v>662</v>
      </c>
      <c r="F82" s="483" t="s">
        <v>16</v>
      </c>
      <c r="G82" s="487" t="s">
        <v>663</v>
      </c>
      <c r="H82" s="488">
        <v>5915179371</v>
      </c>
    </row>
    <row r="83" spans="1:8">
      <c r="A83" s="483" t="s">
        <v>40</v>
      </c>
      <c r="B83" s="483" t="s">
        <v>653</v>
      </c>
      <c r="C83" s="483" t="s">
        <v>746</v>
      </c>
      <c r="D83" s="483" t="s">
        <v>748</v>
      </c>
      <c r="E83" s="483" t="s">
        <v>662</v>
      </c>
      <c r="F83" s="483" t="s">
        <v>664</v>
      </c>
      <c r="G83" s="487" t="s">
        <v>665</v>
      </c>
      <c r="H83" s="488">
        <v>161109000</v>
      </c>
    </row>
    <row r="84" spans="1:8">
      <c r="A84" s="483" t="s">
        <v>40</v>
      </c>
      <c r="B84" s="483" t="s">
        <v>653</v>
      </c>
      <c r="C84" s="483" t="s">
        <v>746</v>
      </c>
      <c r="D84" s="483" t="s">
        <v>748</v>
      </c>
      <c r="E84" s="483" t="s">
        <v>662</v>
      </c>
      <c r="F84" s="483" t="s">
        <v>666</v>
      </c>
      <c r="G84" s="487" t="s">
        <v>667</v>
      </c>
      <c r="H84" s="488">
        <v>448344000</v>
      </c>
    </row>
    <row r="85" spans="1:8">
      <c r="A85" s="483" t="s">
        <v>40</v>
      </c>
      <c r="B85" s="483" t="s">
        <v>653</v>
      </c>
      <c r="C85" s="483" t="s">
        <v>746</v>
      </c>
      <c r="D85" s="483" t="s">
        <v>748</v>
      </c>
      <c r="E85" s="483" t="s">
        <v>662</v>
      </c>
      <c r="F85" s="483" t="s">
        <v>754</v>
      </c>
      <c r="G85" s="487" t="s">
        <v>755</v>
      </c>
      <c r="H85" s="488">
        <v>5747891</v>
      </c>
    </row>
    <row r="86" spans="1:8">
      <c r="A86" s="483" t="s">
        <v>40</v>
      </c>
      <c r="B86" s="483" t="s">
        <v>653</v>
      </c>
      <c r="C86" s="483" t="s">
        <v>746</v>
      </c>
      <c r="D86" s="483" t="s">
        <v>748</v>
      </c>
      <c r="E86" s="483" t="s">
        <v>662</v>
      </c>
      <c r="F86" s="483" t="s">
        <v>756</v>
      </c>
      <c r="G86" s="487" t="s">
        <v>757</v>
      </c>
      <c r="H86" s="488">
        <v>16848000</v>
      </c>
    </row>
    <row r="87" spans="1:8">
      <c r="A87" s="483" t="s">
        <v>40</v>
      </c>
      <c r="B87" s="483" t="s">
        <v>653</v>
      </c>
      <c r="C87" s="483" t="s">
        <v>746</v>
      </c>
      <c r="D87" s="483" t="s">
        <v>748</v>
      </c>
      <c r="E87" s="483" t="s">
        <v>662</v>
      </c>
      <c r="F87" s="483" t="s">
        <v>758</v>
      </c>
      <c r="G87" s="487" t="s">
        <v>759</v>
      </c>
      <c r="H87" s="488">
        <v>4058434998</v>
      </c>
    </row>
    <row r="88" spans="1:8">
      <c r="A88" s="483" t="s">
        <v>40</v>
      </c>
      <c r="B88" s="483" t="s">
        <v>653</v>
      </c>
      <c r="C88" s="483" t="s">
        <v>746</v>
      </c>
      <c r="D88" s="483" t="s">
        <v>748</v>
      </c>
      <c r="E88" s="483" t="s">
        <v>662</v>
      </c>
      <c r="F88" s="483" t="s">
        <v>668</v>
      </c>
      <c r="G88" s="487" t="s">
        <v>669</v>
      </c>
      <c r="H88" s="488">
        <v>8424000</v>
      </c>
    </row>
    <row r="89" spans="1:8" ht="25.5">
      <c r="A89" s="483" t="s">
        <v>40</v>
      </c>
      <c r="B89" s="483" t="s">
        <v>653</v>
      </c>
      <c r="C89" s="483" t="s">
        <v>746</v>
      </c>
      <c r="D89" s="483" t="s">
        <v>748</v>
      </c>
      <c r="E89" s="483" t="s">
        <v>662</v>
      </c>
      <c r="F89" s="483" t="s">
        <v>670</v>
      </c>
      <c r="G89" s="487" t="s">
        <v>671</v>
      </c>
      <c r="H89" s="488">
        <v>1216271482</v>
      </c>
    </row>
    <row r="90" spans="1:8">
      <c r="A90" s="483" t="s">
        <v>40</v>
      </c>
      <c r="B90" s="483" t="s">
        <v>653</v>
      </c>
      <c r="C90" s="483" t="s">
        <v>746</v>
      </c>
      <c r="D90" s="483" t="s">
        <v>748</v>
      </c>
      <c r="E90" s="483" t="s">
        <v>678</v>
      </c>
      <c r="F90" s="483" t="s">
        <v>16</v>
      </c>
      <c r="G90" s="487" t="s">
        <v>679</v>
      </c>
      <c r="H90" s="488">
        <v>1316387328</v>
      </c>
    </row>
    <row r="91" spans="1:8">
      <c r="A91" s="483" t="s">
        <v>40</v>
      </c>
      <c r="B91" s="483" t="s">
        <v>653</v>
      </c>
      <c r="C91" s="483" t="s">
        <v>746</v>
      </c>
      <c r="D91" s="483" t="s">
        <v>748</v>
      </c>
      <c r="E91" s="483" t="s">
        <v>678</v>
      </c>
      <c r="F91" s="483" t="s">
        <v>680</v>
      </c>
      <c r="G91" s="487" t="s">
        <v>681</v>
      </c>
      <c r="H91" s="488">
        <v>1316387328</v>
      </c>
    </row>
    <row r="92" spans="1:8">
      <c r="A92" s="483" t="s">
        <v>40</v>
      </c>
      <c r="B92" s="483" t="s">
        <v>653</v>
      </c>
      <c r="C92" s="483" t="s">
        <v>746</v>
      </c>
      <c r="D92" s="483" t="s">
        <v>748</v>
      </c>
      <c r="E92" s="483" t="s">
        <v>760</v>
      </c>
      <c r="F92" s="483" t="s">
        <v>16</v>
      </c>
      <c r="G92" s="487" t="s">
        <v>761</v>
      </c>
      <c r="H92" s="488">
        <v>699250103</v>
      </c>
    </row>
    <row r="93" spans="1:8">
      <c r="A93" s="483" t="s">
        <v>40</v>
      </c>
      <c r="B93" s="483" t="s">
        <v>653</v>
      </c>
      <c r="C93" s="483" t="s">
        <v>746</v>
      </c>
      <c r="D93" s="483" t="s">
        <v>748</v>
      </c>
      <c r="E93" s="483" t="s">
        <v>760</v>
      </c>
      <c r="F93" s="483" t="s">
        <v>762</v>
      </c>
      <c r="G93" s="487" t="s">
        <v>763</v>
      </c>
      <c r="H93" s="488">
        <v>9000000</v>
      </c>
    </row>
    <row r="94" spans="1:8">
      <c r="A94" s="483" t="s">
        <v>40</v>
      </c>
      <c r="B94" s="483" t="s">
        <v>653</v>
      </c>
      <c r="C94" s="483" t="s">
        <v>746</v>
      </c>
      <c r="D94" s="483" t="s">
        <v>748</v>
      </c>
      <c r="E94" s="483" t="s">
        <v>760</v>
      </c>
      <c r="F94" s="483" t="s">
        <v>764</v>
      </c>
      <c r="G94" s="487" t="s">
        <v>92</v>
      </c>
      <c r="H94" s="488">
        <v>690250103</v>
      </c>
    </row>
    <row r="95" spans="1:8">
      <c r="A95" s="483" t="s">
        <v>40</v>
      </c>
      <c r="B95" s="483" t="s">
        <v>653</v>
      </c>
      <c r="C95" s="483" t="s">
        <v>746</v>
      </c>
      <c r="D95" s="483" t="s">
        <v>748</v>
      </c>
      <c r="E95" s="483" t="s">
        <v>682</v>
      </c>
      <c r="F95" s="483" t="s">
        <v>16</v>
      </c>
      <c r="G95" s="487" t="s">
        <v>683</v>
      </c>
      <c r="H95" s="488">
        <v>2928600603</v>
      </c>
    </row>
    <row r="96" spans="1:8">
      <c r="A96" s="483" t="s">
        <v>40</v>
      </c>
      <c r="B96" s="483" t="s">
        <v>653</v>
      </c>
      <c r="C96" s="483" t="s">
        <v>746</v>
      </c>
      <c r="D96" s="483" t="s">
        <v>748</v>
      </c>
      <c r="E96" s="483" t="s">
        <v>682</v>
      </c>
      <c r="F96" s="483" t="s">
        <v>684</v>
      </c>
      <c r="G96" s="487" t="s">
        <v>685</v>
      </c>
      <c r="H96" s="488">
        <v>2232411626</v>
      </c>
    </row>
    <row r="97" spans="1:8">
      <c r="A97" s="483" t="s">
        <v>40</v>
      </c>
      <c r="B97" s="483" t="s">
        <v>653</v>
      </c>
      <c r="C97" s="483" t="s">
        <v>746</v>
      </c>
      <c r="D97" s="483" t="s">
        <v>748</v>
      </c>
      <c r="E97" s="483" t="s">
        <v>682</v>
      </c>
      <c r="F97" s="483" t="s">
        <v>686</v>
      </c>
      <c r="G97" s="487" t="s">
        <v>687</v>
      </c>
      <c r="H97" s="488">
        <v>376422152</v>
      </c>
    </row>
    <row r="98" spans="1:8">
      <c r="A98" s="483" t="s">
        <v>40</v>
      </c>
      <c r="B98" s="483" t="s">
        <v>653</v>
      </c>
      <c r="C98" s="483" t="s">
        <v>746</v>
      </c>
      <c r="D98" s="483" t="s">
        <v>748</v>
      </c>
      <c r="E98" s="483" t="s">
        <v>682</v>
      </c>
      <c r="F98" s="483" t="s">
        <v>765</v>
      </c>
      <c r="G98" s="487" t="s">
        <v>766</v>
      </c>
      <c r="H98" s="488">
        <v>106581511</v>
      </c>
    </row>
    <row r="99" spans="1:8">
      <c r="A99" s="483" t="s">
        <v>40</v>
      </c>
      <c r="B99" s="483" t="s">
        <v>653</v>
      </c>
      <c r="C99" s="483" t="s">
        <v>746</v>
      </c>
      <c r="D99" s="483" t="s">
        <v>748</v>
      </c>
      <c r="E99" s="483" t="s">
        <v>682</v>
      </c>
      <c r="F99" s="483" t="s">
        <v>767</v>
      </c>
      <c r="G99" s="487" t="s">
        <v>768</v>
      </c>
      <c r="H99" s="488">
        <v>145247844</v>
      </c>
    </row>
    <row r="100" spans="1:8">
      <c r="A100" s="483" t="s">
        <v>40</v>
      </c>
      <c r="B100" s="483" t="s">
        <v>653</v>
      </c>
      <c r="C100" s="483" t="s">
        <v>746</v>
      </c>
      <c r="D100" s="483" t="s">
        <v>748</v>
      </c>
      <c r="E100" s="483" t="s">
        <v>682</v>
      </c>
      <c r="F100" s="483" t="s">
        <v>688</v>
      </c>
      <c r="G100" s="487" t="s">
        <v>689</v>
      </c>
      <c r="H100" s="488">
        <v>67937470</v>
      </c>
    </row>
    <row r="101" spans="1:8">
      <c r="A101" s="483" t="s">
        <v>40</v>
      </c>
      <c r="B101" s="483" t="s">
        <v>653</v>
      </c>
      <c r="C101" s="483" t="s">
        <v>746</v>
      </c>
      <c r="D101" s="483" t="s">
        <v>748</v>
      </c>
      <c r="E101" s="483" t="s">
        <v>769</v>
      </c>
      <c r="F101" s="483" t="s">
        <v>16</v>
      </c>
      <c r="G101" s="487" t="s">
        <v>770</v>
      </c>
      <c r="H101" s="488">
        <v>326845077</v>
      </c>
    </row>
    <row r="102" spans="1:8">
      <c r="A102" s="483" t="s">
        <v>40</v>
      </c>
      <c r="B102" s="483" t="s">
        <v>653</v>
      </c>
      <c r="C102" s="483" t="s">
        <v>746</v>
      </c>
      <c r="D102" s="483" t="s">
        <v>748</v>
      </c>
      <c r="E102" s="483" t="s">
        <v>769</v>
      </c>
      <c r="F102" s="483" t="s">
        <v>771</v>
      </c>
      <c r="G102" s="487" t="s">
        <v>772</v>
      </c>
      <c r="H102" s="488">
        <v>326845077</v>
      </c>
    </row>
    <row r="103" spans="1:8">
      <c r="A103" s="483" t="s">
        <v>40</v>
      </c>
      <c r="B103" s="483" t="s">
        <v>653</v>
      </c>
      <c r="C103" s="483" t="s">
        <v>746</v>
      </c>
      <c r="D103" s="483" t="s">
        <v>748</v>
      </c>
      <c r="E103" s="483" t="s">
        <v>695</v>
      </c>
      <c r="F103" s="483" t="s">
        <v>16</v>
      </c>
      <c r="G103" s="487" t="s">
        <v>696</v>
      </c>
      <c r="H103" s="488">
        <v>63394736</v>
      </c>
    </row>
    <row r="104" spans="1:8">
      <c r="A104" s="483" t="s">
        <v>40</v>
      </c>
      <c r="B104" s="483" t="s">
        <v>653</v>
      </c>
      <c r="C104" s="483" t="s">
        <v>746</v>
      </c>
      <c r="D104" s="483" t="s">
        <v>748</v>
      </c>
      <c r="E104" s="483" t="s">
        <v>695</v>
      </c>
      <c r="F104" s="483" t="s">
        <v>697</v>
      </c>
      <c r="G104" s="487" t="s">
        <v>698</v>
      </c>
      <c r="H104" s="488">
        <v>63394736</v>
      </c>
    </row>
    <row r="105" spans="1:8">
      <c r="A105" s="483" t="s">
        <v>40</v>
      </c>
      <c r="B105" s="483" t="s">
        <v>653</v>
      </c>
      <c r="C105" s="483" t="s">
        <v>746</v>
      </c>
      <c r="D105" s="483" t="s">
        <v>748</v>
      </c>
      <c r="E105" s="483" t="s">
        <v>699</v>
      </c>
      <c r="F105" s="483" t="s">
        <v>16</v>
      </c>
      <c r="G105" s="487" t="s">
        <v>700</v>
      </c>
      <c r="H105" s="488">
        <v>159676120</v>
      </c>
    </row>
    <row r="106" spans="1:8">
      <c r="A106" s="483" t="s">
        <v>40</v>
      </c>
      <c r="B106" s="483" t="s">
        <v>653</v>
      </c>
      <c r="C106" s="483" t="s">
        <v>746</v>
      </c>
      <c r="D106" s="483" t="s">
        <v>748</v>
      </c>
      <c r="E106" s="483" t="s">
        <v>699</v>
      </c>
      <c r="F106" s="483" t="s">
        <v>701</v>
      </c>
      <c r="G106" s="487" t="s">
        <v>702</v>
      </c>
      <c r="H106" s="488">
        <v>29869520</v>
      </c>
    </row>
    <row r="107" spans="1:8">
      <c r="A107" s="483" t="s">
        <v>40</v>
      </c>
      <c r="B107" s="483" t="s">
        <v>653</v>
      </c>
      <c r="C107" s="483" t="s">
        <v>746</v>
      </c>
      <c r="D107" s="483" t="s">
        <v>748</v>
      </c>
      <c r="E107" s="483" t="s">
        <v>699</v>
      </c>
      <c r="F107" s="483" t="s">
        <v>703</v>
      </c>
      <c r="G107" s="487" t="s">
        <v>704</v>
      </c>
      <c r="H107" s="488">
        <v>117416600</v>
      </c>
    </row>
    <row r="108" spans="1:8">
      <c r="A108" s="483" t="s">
        <v>40</v>
      </c>
      <c r="B108" s="483" t="s">
        <v>653</v>
      </c>
      <c r="C108" s="483" t="s">
        <v>746</v>
      </c>
      <c r="D108" s="483" t="s">
        <v>748</v>
      </c>
      <c r="E108" s="483" t="s">
        <v>699</v>
      </c>
      <c r="F108" s="483" t="s">
        <v>705</v>
      </c>
      <c r="G108" s="487" t="s">
        <v>706</v>
      </c>
      <c r="H108" s="488">
        <v>12390000</v>
      </c>
    </row>
    <row r="109" spans="1:8">
      <c r="A109" s="483" t="s">
        <v>40</v>
      </c>
      <c r="B109" s="483" t="s">
        <v>653</v>
      </c>
      <c r="C109" s="483" t="s">
        <v>746</v>
      </c>
      <c r="D109" s="483" t="s">
        <v>748</v>
      </c>
      <c r="E109" s="483" t="s">
        <v>773</v>
      </c>
      <c r="F109" s="483" t="s">
        <v>16</v>
      </c>
      <c r="G109" s="487" t="s">
        <v>774</v>
      </c>
      <c r="H109" s="488">
        <v>25036254</v>
      </c>
    </row>
    <row r="110" spans="1:8" ht="25.5">
      <c r="A110" s="483" t="s">
        <v>40</v>
      </c>
      <c r="B110" s="483" t="s">
        <v>653</v>
      </c>
      <c r="C110" s="483" t="s">
        <v>746</v>
      </c>
      <c r="D110" s="483" t="s">
        <v>748</v>
      </c>
      <c r="E110" s="483" t="s">
        <v>773</v>
      </c>
      <c r="F110" s="483" t="s">
        <v>775</v>
      </c>
      <c r="G110" s="487" t="s">
        <v>776</v>
      </c>
      <c r="H110" s="488">
        <v>4968</v>
      </c>
    </row>
    <row r="111" spans="1:8" ht="25.5">
      <c r="A111" s="483" t="s">
        <v>40</v>
      </c>
      <c r="B111" s="483" t="s">
        <v>653</v>
      </c>
      <c r="C111" s="483" t="s">
        <v>746</v>
      </c>
      <c r="D111" s="483" t="s">
        <v>748</v>
      </c>
      <c r="E111" s="483" t="s">
        <v>773</v>
      </c>
      <c r="F111" s="483" t="s">
        <v>777</v>
      </c>
      <c r="G111" s="487" t="s">
        <v>778</v>
      </c>
      <c r="H111" s="488">
        <v>24481286</v>
      </c>
    </row>
    <row r="112" spans="1:8">
      <c r="A112" s="483" t="s">
        <v>40</v>
      </c>
      <c r="B112" s="483" t="s">
        <v>653</v>
      </c>
      <c r="C112" s="483" t="s">
        <v>746</v>
      </c>
      <c r="D112" s="483" t="s">
        <v>748</v>
      </c>
      <c r="E112" s="483" t="s">
        <v>773</v>
      </c>
      <c r="F112" s="483" t="s">
        <v>779</v>
      </c>
      <c r="G112" s="487" t="s">
        <v>539</v>
      </c>
      <c r="H112" s="488">
        <v>550000</v>
      </c>
    </row>
    <row r="113" spans="1:8">
      <c r="A113" s="483" t="s">
        <v>40</v>
      </c>
      <c r="B113" s="483" t="s">
        <v>653</v>
      </c>
      <c r="C113" s="483" t="s">
        <v>746</v>
      </c>
      <c r="D113" s="483" t="s">
        <v>748</v>
      </c>
      <c r="E113" s="483" t="s">
        <v>780</v>
      </c>
      <c r="F113" s="483" t="s">
        <v>16</v>
      </c>
      <c r="G113" s="487" t="s">
        <v>781</v>
      </c>
      <c r="H113" s="488">
        <v>58480000</v>
      </c>
    </row>
    <row r="114" spans="1:8">
      <c r="A114" s="483" t="s">
        <v>40</v>
      </c>
      <c r="B114" s="483" t="s">
        <v>653</v>
      </c>
      <c r="C114" s="483" t="s">
        <v>746</v>
      </c>
      <c r="D114" s="483" t="s">
        <v>748</v>
      </c>
      <c r="E114" s="483" t="s">
        <v>780</v>
      </c>
      <c r="F114" s="483" t="s">
        <v>782</v>
      </c>
      <c r="G114" s="487" t="s">
        <v>783</v>
      </c>
      <c r="H114" s="488">
        <v>12940000</v>
      </c>
    </row>
    <row r="115" spans="1:8">
      <c r="A115" s="483" t="s">
        <v>40</v>
      </c>
      <c r="B115" s="483" t="s">
        <v>653</v>
      </c>
      <c r="C115" s="483" t="s">
        <v>746</v>
      </c>
      <c r="D115" s="483" t="s">
        <v>748</v>
      </c>
      <c r="E115" s="483" t="s">
        <v>780</v>
      </c>
      <c r="F115" s="483" t="s">
        <v>784</v>
      </c>
      <c r="G115" s="487" t="s">
        <v>785</v>
      </c>
      <c r="H115" s="488">
        <v>10540000</v>
      </c>
    </row>
    <row r="116" spans="1:8">
      <c r="A116" s="483" t="s">
        <v>40</v>
      </c>
      <c r="B116" s="483" t="s">
        <v>653</v>
      </c>
      <c r="C116" s="483" t="s">
        <v>746</v>
      </c>
      <c r="D116" s="483" t="s">
        <v>748</v>
      </c>
      <c r="E116" s="483" t="s">
        <v>780</v>
      </c>
      <c r="F116" s="483" t="s">
        <v>786</v>
      </c>
      <c r="G116" s="487" t="s">
        <v>787</v>
      </c>
      <c r="H116" s="488">
        <v>8600000</v>
      </c>
    </row>
    <row r="117" spans="1:8">
      <c r="A117" s="483" t="s">
        <v>40</v>
      </c>
      <c r="B117" s="483" t="s">
        <v>653</v>
      </c>
      <c r="C117" s="483" t="s">
        <v>746</v>
      </c>
      <c r="D117" s="483" t="s">
        <v>748</v>
      </c>
      <c r="E117" s="483" t="s">
        <v>780</v>
      </c>
      <c r="F117" s="483" t="s">
        <v>788</v>
      </c>
      <c r="G117" s="487" t="s">
        <v>789</v>
      </c>
      <c r="H117" s="488">
        <v>26400000</v>
      </c>
    </row>
    <row r="118" spans="1:8">
      <c r="A118" s="483" t="s">
        <v>40</v>
      </c>
      <c r="B118" s="483" t="s">
        <v>653</v>
      </c>
      <c r="C118" s="483" t="s">
        <v>746</v>
      </c>
      <c r="D118" s="483" t="s">
        <v>748</v>
      </c>
      <c r="E118" s="483" t="s">
        <v>711</v>
      </c>
      <c r="F118" s="483" t="s">
        <v>16</v>
      </c>
      <c r="G118" s="487" t="s">
        <v>712</v>
      </c>
      <c r="H118" s="488">
        <v>25000000</v>
      </c>
    </row>
    <row r="119" spans="1:8">
      <c r="A119" s="483" t="s">
        <v>40</v>
      </c>
      <c r="B119" s="483" t="s">
        <v>653</v>
      </c>
      <c r="C119" s="483" t="s">
        <v>746</v>
      </c>
      <c r="D119" s="483" t="s">
        <v>748</v>
      </c>
      <c r="E119" s="483" t="s">
        <v>711</v>
      </c>
      <c r="F119" s="483" t="s">
        <v>715</v>
      </c>
      <c r="G119" s="487" t="s">
        <v>716</v>
      </c>
      <c r="H119" s="488">
        <v>10000000</v>
      </c>
    </row>
    <row r="120" spans="1:8">
      <c r="A120" s="483" t="s">
        <v>40</v>
      </c>
      <c r="B120" s="483" t="s">
        <v>653</v>
      </c>
      <c r="C120" s="483" t="s">
        <v>746</v>
      </c>
      <c r="D120" s="483" t="s">
        <v>748</v>
      </c>
      <c r="E120" s="483" t="s">
        <v>711</v>
      </c>
      <c r="F120" s="483" t="s">
        <v>717</v>
      </c>
      <c r="G120" s="487" t="s">
        <v>718</v>
      </c>
      <c r="H120" s="488">
        <v>15000000</v>
      </c>
    </row>
    <row r="121" spans="1:8" ht="25.5">
      <c r="A121" s="483" t="s">
        <v>40</v>
      </c>
      <c r="B121" s="483" t="s">
        <v>653</v>
      </c>
      <c r="C121" s="483" t="s">
        <v>746</v>
      </c>
      <c r="D121" s="483" t="s">
        <v>748</v>
      </c>
      <c r="E121" s="483" t="s">
        <v>719</v>
      </c>
      <c r="F121" s="483" t="s">
        <v>16</v>
      </c>
      <c r="G121" s="487" t="s">
        <v>720</v>
      </c>
      <c r="H121" s="488">
        <v>233505000</v>
      </c>
    </row>
    <row r="122" spans="1:8">
      <c r="A122" s="483" t="s">
        <v>40</v>
      </c>
      <c r="B122" s="483" t="s">
        <v>653</v>
      </c>
      <c r="C122" s="483" t="s">
        <v>746</v>
      </c>
      <c r="D122" s="483" t="s">
        <v>748</v>
      </c>
      <c r="E122" s="483" t="s">
        <v>719</v>
      </c>
      <c r="F122" s="483" t="s">
        <v>790</v>
      </c>
      <c r="G122" s="487" t="s">
        <v>791</v>
      </c>
      <c r="H122" s="488">
        <v>202060000</v>
      </c>
    </row>
    <row r="123" spans="1:8">
      <c r="A123" s="483" t="s">
        <v>40</v>
      </c>
      <c r="B123" s="483" t="s">
        <v>653</v>
      </c>
      <c r="C123" s="483" t="s">
        <v>746</v>
      </c>
      <c r="D123" s="483" t="s">
        <v>748</v>
      </c>
      <c r="E123" s="483" t="s">
        <v>719</v>
      </c>
      <c r="F123" s="483" t="s">
        <v>721</v>
      </c>
      <c r="G123" s="487" t="s">
        <v>722</v>
      </c>
      <c r="H123" s="488">
        <v>22010000</v>
      </c>
    </row>
    <row r="124" spans="1:8">
      <c r="A124" s="483" t="s">
        <v>40</v>
      </c>
      <c r="B124" s="483" t="s">
        <v>653</v>
      </c>
      <c r="C124" s="483" t="s">
        <v>746</v>
      </c>
      <c r="D124" s="483" t="s">
        <v>748</v>
      </c>
      <c r="E124" s="483" t="s">
        <v>719</v>
      </c>
      <c r="F124" s="483" t="s">
        <v>792</v>
      </c>
      <c r="G124" s="487" t="s">
        <v>793</v>
      </c>
      <c r="H124" s="488">
        <v>9435000</v>
      </c>
    </row>
    <row r="125" spans="1:8">
      <c r="A125" s="483" t="s">
        <v>40</v>
      </c>
      <c r="B125" s="483" t="s">
        <v>653</v>
      </c>
      <c r="C125" s="483" t="s">
        <v>746</v>
      </c>
      <c r="D125" s="483" t="s">
        <v>748</v>
      </c>
      <c r="E125" s="483" t="s">
        <v>725</v>
      </c>
      <c r="F125" s="483" t="s">
        <v>16</v>
      </c>
      <c r="G125" s="487" t="s">
        <v>726</v>
      </c>
      <c r="H125" s="488">
        <v>82180000</v>
      </c>
    </row>
    <row r="126" spans="1:8">
      <c r="A126" s="483" t="s">
        <v>40</v>
      </c>
      <c r="B126" s="483" t="s">
        <v>653</v>
      </c>
      <c r="C126" s="483" t="s">
        <v>746</v>
      </c>
      <c r="D126" s="483" t="s">
        <v>748</v>
      </c>
      <c r="E126" s="483" t="s">
        <v>725</v>
      </c>
      <c r="F126" s="483" t="s">
        <v>794</v>
      </c>
      <c r="G126" s="487" t="s">
        <v>722</v>
      </c>
      <c r="H126" s="488">
        <v>52900000</v>
      </c>
    </row>
    <row r="127" spans="1:8">
      <c r="A127" s="483" t="s">
        <v>40</v>
      </c>
      <c r="B127" s="483" t="s">
        <v>653</v>
      </c>
      <c r="C127" s="483" t="s">
        <v>746</v>
      </c>
      <c r="D127" s="483" t="s">
        <v>748</v>
      </c>
      <c r="E127" s="483" t="s">
        <v>725</v>
      </c>
      <c r="F127" s="483" t="s">
        <v>727</v>
      </c>
      <c r="G127" s="487" t="s">
        <v>728</v>
      </c>
      <c r="H127" s="488">
        <v>29280000</v>
      </c>
    </row>
    <row r="128" spans="1:8">
      <c r="A128" s="483" t="s">
        <v>40</v>
      </c>
      <c r="B128" s="483" t="s">
        <v>653</v>
      </c>
      <c r="C128" s="483" t="s">
        <v>746</v>
      </c>
      <c r="D128" s="483" t="s">
        <v>748</v>
      </c>
      <c r="E128" s="483" t="s">
        <v>729</v>
      </c>
      <c r="F128" s="483" t="s">
        <v>16</v>
      </c>
      <c r="G128" s="487" t="s">
        <v>730</v>
      </c>
      <c r="H128" s="488">
        <v>164873592</v>
      </c>
    </row>
    <row r="129" spans="1:8">
      <c r="A129" s="483" t="s">
        <v>40</v>
      </c>
      <c r="B129" s="483" t="s">
        <v>653</v>
      </c>
      <c r="C129" s="483" t="s">
        <v>746</v>
      </c>
      <c r="D129" s="483" t="s">
        <v>748</v>
      </c>
      <c r="E129" s="483" t="s">
        <v>729</v>
      </c>
      <c r="F129" s="483" t="s">
        <v>731</v>
      </c>
      <c r="G129" s="487" t="s">
        <v>732</v>
      </c>
      <c r="H129" s="488">
        <v>112603592</v>
      </c>
    </row>
    <row r="130" spans="1:8">
      <c r="A130" s="483" t="s">
        <v>40</v>
      </c>
      <c r="B130" s="483" t="s">
        <v>653</v>
      </c>
      <c r="C130" s="483" t="s">
        <v>746</v>
      </c>
      <c r="D130" s="483" t="s">
        <v>748</v>
      </c>
      <c r="E130" s="483" t="s">
        <v>729</v>
      </c>
      <c r="F130" s="483" t="s">
        <v>735</v>
      </c>
      <c r="G130" s="487" t="s">
        <v>92</v>
      </c>
      <c r="H130" s="488">
        <v>52270000</v>
      </c>
    </row>
    <row r="131" spans="1:8">
      <c r="A131" s="483" t="s">
        <v>40</v>
      </c>
      <c r="B131" s="483" t="s">
        <v>653</v>
      </c>
      <c r="C131" s="483" t="s">
        <v>746</v>
      </c>
      <c r="D131" s="483" t="s">
        <v>748</v>
      </c>
      <c r="E131" s="483" t="s">
        <v>795</v>
      </c>
      <c r="F131" s="483" t="s">
        <v>16</v>
      </c>
      <c r="G131" s="487" t="s">
        <v>796</v>
      </c>
      <c r="H131" s="488">
        <v>31000000</v>
      </c>
    </row>
    <row r="132" spans="1:8">
      <c r="A132" s="483" t="s">
        <v>40</v>
      </c>
      <c r="B132" s="483" t="s">
        <v>653</v>
      </c>
      <c r="C132" s="483" t="s">
        <v>746</v>
      </c>
      <c r="D132" s="483" t="s">
        <v>748</v>
      </c>
      <c r="E132" s="483" t="s">
        <v>795</v>
      </c>
      <c r="F132" s="483" t="s">
        <v>797</v>
      </c>
      <c r="G132" s="487" t="s">
        <v>798</v>
      </c>
      <c r="H132" s="488">
        <v>31000000</v>
      </c>
    </row>
    <row r="133" spans="1:8">
      <c r="A133" s="483" t="s">
        <v>40</v>
      </c>
      <c r="B133" s="483" t="s">
        <v>653</v>
      </c>
      <c r="C133" s="483" t="s">
        <v>746</v>
      </c>
      <c r="D133" s="483" t="s">
        <v>748</v>
      </c>
      <c r="E133" s="483" t="s">
        <v>736</v>
      </c>
      <c r="F133" s="483" t="s">
        <v>16</v>
      </c>
      <c r="G133" s="487" t="s">
        <v>92</v>
      </c>
      <c r="H133" s="488">
        <v>732783514</v>
      </c>
    </row>
    <row r="134" spans="1:8">
      <c r="A134" s="483" t="s">
        <v>40</v>
      </c>
      <c r="B134" s="483" t="s">
        <v>653</v>
      </c>
      <c r="C134" s="483" t="s">
        <v>746</v>
      </c>
      <c r="D134" s="483" t="s">
        <v>748</v>
      </c>
      <c r="E134" s="483" t="s">
        <v>736</v>
      </c>
      <c r="F134" s="483" t="s">
        <v>799</v>
      </c>
      <c r="G134" s="487" t="s">
        <v>800</v>
      </c>
      <c r="H134" s="488">
        <v>9183514</v>
      </c>
    </row>
    <row r="135" spans="1:8">
      <c r="A135" s="483" t="s">
        <v>40</v>
      </c>
      <c r="B135" s="483" t="s">
        <v>653</v>
      </c>
      <c r="C135" s="483" t="s">
        <v>746</v>
      </c>
      <c r="D135" s="483" t="s">
        <v>748</v>
      </c>
      <c r="E135" s="483" t="s">
        <v>736</v>
      </c>
      <c r="F135" s="483" t="s">
        <v>737</v>
      </c>
      <c r="G135" s="487" t="s">
        <v>738</v>
      </c>
      <c r="H135" s="488">
        <v>723600000</v>
      </c>
    </row>
    <row r="136" spans="1:8">
      <c r="A136" s="483" t="s">
        <v>40</v>
      </c>
      <c r="B136" s="483" t="s">
        <v>653</v>
      </c>
      <c r="C136" s="483" t="s">
        <v>746</v>
      </c>
      <c r="D136" s="483" t="s">
        <v>748</v>
      </c>
      <c r="E136" s="483" t="s">
        <v>739</v>
      </c>
      <c r="F136" s="483" t="s">
        <v>16</v>
      </c>
      <c r="G136" s="487" t="s">
        <v>740</v>
      </c>
      <c r="H136" s="488">
        <v>481268895</v>
      </c>
    </row>
    <row r="137" spans="1:8">
      <c r="A137" s="483" t="s">
        <v>40</v>
      </c>
      <c r="B137" s="483" t="s">
        <v>653</v>
      </c>
      <c r="C137" s="483" t="s">
        <v>746</v>
      </c>
      <c r="D137" s="483" t="s">
        <v>748</v>
      </c>
      <c r="E137" s="483" t="s">
        <v>739</v>
      </c>
      <c r="F137" s="483" t="s">
        <v>801</v>
      </c>
      <c r="G137" s="487" t="s">
        <v>802</v>
      </c>
      <c r="H137" s="488">
        <v>481268895</v>
      </c>
    </row>
    <row r="138" spans="1:8">
      <c r="A138" s="483" t="s">
        <v>40</v>
      </c>
      <c r="B138" s="483" t="s">
        <v>653</v>
      </c>
      <c r="C138" s="483" t="s">
        <v>746</v>
      </c>
      <c r="D138" s="483" t="s">
        <v>803</v>
      </c>
      <c r="E138" s="483" t="s">
        <v>16</v>
      </c>
      <c r="F138" s="483" t="s">
        <v>16</v>
      </c>
      <c r="G138" s="487" t="s">
        <v>804</v>
      </c>
      <c r="H138" s="488">
        <v>46832162561</v>
      </c>
    </row>
    <row r="139" spans="1:8">
      <c r="A139" s="483" t="s">
        <v>40</v>
      </c>
      <c r="B139" s="483" t="s">
        <v>653</v>
      </c>
      <c r="C139" s="483" t="s">
        <v>746</v>
      </c>
      <c r="D139" s="483" t="s">
        <v>803</v>
      </c>
      <c r="E139" s="483" t="s">
        <v>658</v>
      </c>
      <c r="F139" s="483" t="s">
        <v>16</v>
      </c>
      <c r="G139" s="487" t="s">
        <v>659</v>
      </c>
      <c r="H139" s="488">
        <v>17888124472</v>
      </c>
    </row>
    <row r="140" spans="1:8">
      <c r="A140" s="483" t="s">
        <v>40</v>
      </c>
      <c r="B140" s="483" t="s">
        <v>653</v>
      </c>
      <c r="C140" s="483" t="s">
        <v>746</v>
      </c>
      <c r="D140" s="483" t="s">
        <v>803</v>
      </c>
      <c r="E140" s="483" t="s">
        <v>658</v>
      </c>
      <c r="F140" s="483" t="s">
        <v>660</v>
      </c>
      <c r="G140" s="487" t="s">
        <v>661</v>
      </c>
      <c r="H140" s="488">
        <v>17888124472</v>
      </c>
    </row>
    <row r="141" spans="1:8" ht="25.5">
      <c r="A141" s="483" t="s">
        <v>40</v>
      </c>
      <c r="B141" s="483" t="s">
        <v>653</v>
      </c>
      <c r="C141" s="483" t="s">
        <v>746</v>
      </c>
      <c r="D141" s="483" t="s">
        <v>803</v>
      </c>
      <c r="E141" s="483" t="s">
        <v>750</v>
      </c>
      <c r="F141" s="483" t="s">
        <v>16</v>
      </c>
      <c r="G141" s="487" t="s">
        <v>751</v>
      </c>
      <c r="H141" s="488">
        <v>1869048607</v>
      </c>
    </row>
    <row r="142" spans="1:8" ht="25.5">
      <c r="A142" s="483" t="s">
        <v>40</v>
      </c>
      <c r="B142" s="483" t="s">
        <v>653</v>
      </c>
      <c r="C142" s="483" t="s">
        <v>746</v>
      </c>
      <c r="D142" s="483" t="s">
        <v>803</v>
      </c>
      <c r="E142" s="483" t="s">
        <v>750</v>
      </c>
      <c r="F142" s="483" t="s">
        <v>752</v>
      </c>
      <c r="G142" s="487" t="s">
        <v>753</v>
      </c>
      <c r="H142" s="488">
        <v>1869048607</v>
      </c>
    </row>
    <row r="143" spans="1:8">
      <c r="A143" s="483" t="s">
        <v>40</v>
      </c>
      <c r="B143" s="483" t="s">
        <v>653</v>
      </c>
      <c r="C143" s="483" t="s">
        <v>746</v>
      </c>
      <c r="D143" s="483" t="s">
        <v>803</v>
      </c>
      <c r="E143" s="483" t="s">
        <v>662</v>
      </c>
      <c r="F143" s="483" t="s">
        <v>16</v>
      </c>
      <c r="G143" s="487" t="s">
        <v>663</v>
      </c>
      <c r="H143" s="488">
        <v>14769163906</v>
      </c>
    </row>
    <row r="144" spans="1:8">
      <c r="A144" s="483" t="s">
        <v>40</v>
      </c>
      <c r="B144" s="483" t="s">
        <v>653</v>
      </c>
      <c r="C144" s="483" t="s">
        <v>746</v>
      </c>
      <c r="D144" s="483" t="s">
        <v>803</v>
      </c>
      <c r="E144" s="483" t="s">
        <v>662</v>
      </c>
      <c r="F144" s="483" t="s">
        <v>664</v>
      </c>
      <c r="G144" s="487" t="s">
        <v>665</v>
      </c>
      <c r="H144" s="488">
        <v>340320126</v>
      </c>
    </row>
    <row r="145" spans="1:8">
      <c r="A145" s="483" t="s">
        <v>40</v>
      </c>
      <c r="B145" s="483" t="s">
        <v>653</v>
      </c>
      <c r="C145" s="483" t="s">
        <v>746</v>
      </c>
      <c r="D145" s="483" t="s">
        <v>803</v>
      </c>
      <c r="E145" s="483" t="s">
        <v>662</v>
      </c>
      <c r="F145" s="483" t="s">
        <v>666</v>
      </c>
      <c r="G145" s="487" t="s">
        <v>667</v>
      </c>
      <c r="H145" s="488">
        <v>863396182</v>
      </c>
    </row>
    <row r="146" spans="1:8">
      <c r="A146" s="483" t="s">
        <v>40</v>
      </c>
      <c r="B146" s="483" t="s">
        <v>653</v>
      </c>
      <c r="C146" s="483" t="s">
        <v>746</v>
      </c>
      <c r="D146" s="483" t="s">
        <v>803</v>
      </c>
      <c r="E146" s="483" t="s">
        <v>662</v>
      </c>
      <c r="F146" s="483" t="s">
        <v>754</v>
      </c>
      <c r="G146" s="487" t="s">
        <v>755</v>
      </c>
      <c r="H146" s="488">
        <v>890116552</v>
      </c>
    </row>
    <row r="147" spans="1:8">
      <c r="A147" s="483" t="s">
        <v>40</v>
      </c>
      <c r="B147" s="483" t="s">
        <v>653</v>
      </c>
      <c r="C147" s="483" t="s">
        <v>746</v>
      </c>
      <c r="D147" s="483" t="s">
        <v>803</v>
      </c>
      <c r="E147" s="483" t="s">
        <v>662</v>
      </c>
      <c r="F147" s="483" t="s">
        <v>756</v>
      </c>
      <c r="G147" s="487" t="s">
        <v>757</v>
      </c>
      <c r="H147" s="488">
        <v>40248000</v>
      </c>
    </row>
    <row r="148" spans="1:8">
      <c r="A148" s="483" t="s">
        <v>40</v>
      </c>
      <c r="B148" s="483" t="s">
        <v>653</v>
      </c>
      <c r="C148" s="483" t="s">
        <v>746</v>
      </c>
      <c r="D148" s="483" t="s">
        <v>803</v>
      </c>
      <c r="E148" s="483" t="s">
        <v>662</v>
      </c>
      <c r="F148" s="483" t="s">
        <v>758</v>
      </c>
      <c r="G148" s="487" t="s">
        <v>759</v>
      </c>
      <c r="H148" s="488">
        <v>8739985738</v>
      </c>
    </row>
    <row r="149" spans="1:8">
      <c r="A149" s="483" t="s">
        <v>40</v>
      </c>
      <c r="B149" s="483" t="s">
        <v>653</v>
      </c>
      <c r="C149" s="483" t="s">
        <v>746</v>
      </c>
      <c r="D149" s="483" t="s">
        <v>803</v>
      </c>
      <c r="E149" s="483" t="s">
        <v>662</v>
      </c>
      <c r="F149" s="483" t="s">
        <v>668</v>
      </c>
      <c r="G149" s="487" t="s">
        <v>669</v>
      </c>
      <c r="H149" s="488">
        <v>70020000</v>
      </c>
    </row>
    <row r="150" spans="1:8">
      <c r="A150" s="483" t="s">
        <v>40</v>
      </c>
      <c r="B150" s="483" t="s">
        <v>653</v>
      </c>
      <c r="C150" s="483" t="s">
        <v>746</v>
      </c>
      <c r="D150" s="483" t="s">
        <v>803</v>
      </c>
      <c r="E150" s="483" t="s">
        <v>662</v>
      </c>
      <c r="F150" s="483" t="s">
        <v>805</v>
      </c>
      <c r="G150" s="487" t="s">
        <v>806</v>
      </c>
      <c r="H150" s="488">
        <v>3000000</v>
      </c>
    </row>
    <row r="151" spans="1:8" ht="25.5">
      <c r="A151" s="483" t="s">
        <v>40</v>
      </c>
      <c r="B151" s="483" t="s">
        <v>653</v>
      </c>
      <c r="C151" s="483" t="s">
        <v>746</v>
      </c>
      <c r="D151" s="483" t="s">
        <v>803</v>
      </c>
      <c r="E151" s="483" t="s">
        <v>662</v>
      </c>
      <c r="F151" s="483" t="s">
        <v>670</v>
      </c>
      <c r="G151" s="487" t="s">
        <v>671</v>
      </c>
      <c r="H151" s="488">
        <v>3822077308</v>
      </c>
    </row>
    <row r="152" spans="1:8">
      <c r="A152" s="483" t="s">
        <v>40</v>
      </c>
      <c r="B152" s="483" t="s">
        <v>653</v>
      </c>
      <c r="C152" s="483" t="s">
        <v>746</v>
      </c>
      <c r="D152" s="483" t="s">
        <v>803</v>
      </c>
      <c r="E152" s="483" t="s">
        <v>678</v>
      </c>
      <c r="F152" s="483" t="s">
        <v>16</v>
      </c>
      <c r="G152" s="487" t="s">
        <v>679</v>
      </c>
      <c r="H152" s="488">
        <v>2633610223</v>
      </c>
    </row>
    <row r="153" spans="1:8">
      <c r="A153" s="483" t="s">
        <v>40</v>
      </c>
      <c r="B153" s="483" t="s">
        <v>653</v>
      </c>
      <c r="C153" s="483" t="s">
        <v>746</v>
      </c>
      <c r="D153" s="483" t="s">
        <v>803</v>
      </c>
      <c r="E153" s="483" t="s">
        <v>678</v>
      </c>
      <c r="F153" s="483" t="s">
        <v>680</v>
      </c>
      <c r="G153" s="487" t="s">
        <v>681</v>
      </c>
      <c r="H153" s="488">
        <v>2633610223</v>
      </c>
    </row>
    <row r="154" spans="1:8">
      <c r="A154" s="483" t="s">
        <v>40</v>
      </c>
      <c r="B154" s="483" t="s">
        <v>653</v>
      </c>
      <c r="C154" s="483" t="s">
        <v>746</v>
      </c>
      <c r="D154" s="483" t="s">
        <v>803</v>
      </c>
      <c r="E154" s="483" t="s">
        <v>760</v>
      </c>
      <c r="F154" s="483" t="s">
        <v>16</v>
      </c>
      <c r="G154" s="487" t="s">
        <v>761</v>
      </c>
      <c r="H154" s="488">
        <v>1030074000</v>
      </c>
    </row>
    <row r="155" spans="1:8">
      <c r="A155" s="483" t="s">
        <v>40</v>
      </c>
      <c r="B155" s="483" t="s">
        <v>653</v>
      </c>
      <c r="C155" s="483" t="s">
        <v>746</v>
      </c>
      <c r="D155" s="483" t="s">
        <v>803</v>
      </c>
      <c r="E155" s="483" t="s">
        <v>760</v>
      </c>
      <c r="F155" s="483" t="s">
        <v>762</v>
      </c>
      <c r="G155" s="487" t="s">
        <v>763</v>
      </c>
      <c r="H155" s="488">
        <v>18180000</v>
      </c>
    </row>
    <row r="156" spans="1:8">
      <c r="A156" s="483" t="s">
        <v>40</v>
      </c>
      <c r="B156" s="483" t="s">
        <v>653</v>
      </c>
      <c r="C156" s="483" t="s">
        <v>746</v>
      </c>
      <c r="D156" s="483" t="s">
        <v>803</v>
      </c>
      <c r="E156" s="483" t="s">
        <v>760</v>
      </c>
      <c r="F156" s="483" t="s">
        <v>764</v>
      </c>
      <c r="G156" s="487" t="s">
        <v>92</v>
      </c>
      <c r="H156" s="488">
        <v>1011894000</v>
      </c>
    </row>
    <row r="157" spans="1:8">
      <c r="A157" s="483" t="s">
        <v>40</v>
      </c>
      <c r="B157" s="483" t="s">
        <v>653</v>
      </c>
      <c r="C157" s="483" t="s">
        <v>746</v>
      </c>
      <c r="D157" s="483" t="s">
        <v>803</v>
      </c>
      <c r="E157" s="483" t="s">
        <v>682</v>
      </c>
      <c r="F157" s="483" t="s">
        <v>16</v>
      </c>
      <c r="G157" s="487" t="s">
        <v>683</v>
      </c>
      <c r="H157" s="488">
        <v>5303083603</v>
      </c>
    </row>
    <row r="158" spans="1:8">
      <c r="A158" s="483" t="s">
        <v>40</v>
      </c>
      <c r="B158" s="483" t="s">
        <v>653</v>
      </c>
      <c r="C158" s="483" t="s">
        <v>746</v>
      </c>
      <c r="D158" s="483" t="s">
        <v>803</v>
      </c>
      <c r="E158" s="483" t="s">
        <v>682</v>
      </c>
      <c r="F158" s="483" t="s">
        <v>684</v>
      </c>
      <c r="G158" s="487" t="s">
        <v>685</v>
      </c>
      <c r="H158" s="488">
        <v>4030672312</v>
      </c>
    </row>
    <row r="159" spans="1:8">
      <c r="A159" s="483" t="s">
        <v>40</v>
      </c>
      <c r="B159" s="483" t="s">
        <v>653</v>
      </c>
      <c r="C159" s="483" t="s">
        <v>746</v>
      </c>
      <c r="D159" s="483" t="s">
        <v>803</v>
      </c>
      <c r="E159" s="483" t="s">
        <v>682</v>
      </c>
      <c r="F159" s="483" t="s">
        <v>686</v>
      </c>
      <c r="G159" s="487" t="s">
        <v>687</v>
      </c>
      <c r="H159" s="488">
        <v>719205820</v>
      </c>
    </row>
    <row r="160" spans="1:8">
      <c r="A160" s="483" t="s">
        <v>40</v>
      </c>
      <c r="B160" s="483" t="s">
        <v>653</v>
      </c>
      <c r="C160" s="483" t="s">
        <v>746</v>
      </c>
      <c r="D160" s="483" t="s">
        <v>803</v>
      </c>
      <c r="E160" s="483" t="s">
        <v>682</v>
      </c>
      <c r="F160" s="483" t="s">
        <v>765</v>
      </c>
      <c r="G160" s="487" t="s">
        <v>766</v>
      </c>
      <c r="H160" s="488">
        <v>193896670</v>
      </c>
    </row>
    <row r="161" spans="1:8">
      <c r="A161" s="483" t="s">
        <v>40</v>
      </c>
      <c r="B161" s="483" t="s">
        <v>653</v>
      </c>
      <c r="C161" s="483" t="s">
        <v>746</v>
      </c>
      <c r="D161" s="483" t="s">
        <v>803</v>
      </c>
      <c r="E161" s="483" t="s">
        <v>682</v>
      </c>
      <c r="F161" s="483" t="s">
        <v>767</v>
      </c>
      <c r="G161" s="487" t="s">
        <v>768</v>
      </c>
      <c r="H161" s="488">
        <v>239966379</v>
      </c>
    </row>
    <row r="162" spans="1:8">
      <c r="A162" s="483" t="s">
        <v>40</v>
      </c>
      <c r="B162" s="483" t="s">
        <v>653</v>
      </c>
      <c r="C162" s="483" t="s">
        <v>746</v>
      </c>
      <c r="D162" s="483" t="s">
        <v>803</v>
      </c>
      <c r="E162" s="483" t="s">
        <v>682</v>
      </c>
      <c r="F162" s="483" t="s">
        <v>688</v>
      </c>
      <c r="G162" s="487" t="s">
        <v>689</v>
      </c>
      <c r="H162" s="488">
        <v>119342422</v>
      </c>
    </row>
    <row r="163" spans="1:8">
      <c r="A163" s="483" t="s">
        <v>40</v>
      </c>
      <c r="B163" s="483" t="s">
        <v>653</v>
      </c>
      <c r="C163" s="483" t="s">
        <v>746</v>
      </c>
      <c r="D163" s="483" t="s">
        <v>803</v>
      </c>
      <c r="E163" s="483" t="s">
        <v>769</v>
      </c>
      <c r="F163" s="483" t="s">
        <v>16</v>
      </c>
      <c r="G163" s="487" t="s">
        <v>770</v>
      </c>
      <c r="H163" s="488">
        <v>160789400</v>
      </c>
    </row>
    <row r="164" spans="1:8">
      <c r="A164" s="483" t="s">
        <v>40</v>
      </c>
      <c r="B164" s="483" t="s">
        <v>653</v>
      </c>
      <c r="C164" s="483" t="s">
        <v>746</v>
      </c>
      <c r="D164" s="483" t="s">
        <v>803</v>
      </c>
      <c r="E164" s="483" t="s">
        <v>769</v>
      </c>
      <c r="F164" s="483" t="s">
        <v>807</v>
      </c>
      <c r="G164" s="487" t="s">
        <v>92</v>
      </c>
      <c r="H164" s="488">
        <v>160789400</v>
      </c>
    </row>
    <row r="165" spans="1:8">
      <c r="A165" s="483" t="s">
        <v>40</v>
      </c>
      <c r="B165" s="483" t="s">
        <v>653</v>
      </c>
      <c r="C165" s="483" t="s">
        <v>746</v>
      </c>
      <c r="D165" s="483" t="s">
        <v>803</v>
      </c>
      <c r="E165" s="483" t="s">
        <v>695</v>
      </c>
      <c r="F165" s="483" t="s">
        <v>16</v>
      </c>
      <c r="G165" s="487" t="s">
        <v>696</v>
      </c>
      <c r="H165" s="488">
        <v>290501680</v>
      </c>
    </row>
    <row r="166" spans="1:8">
      <c r="A166" s="483" t="s">
        <v>40</v>
      </c>
      <c r="B166" s="483" t="s">
        <v>653</v>
      </c>
      <c r="C166" s="483" t="s">
        <v>746</v>
      </c>
      <c r="D166" s="483" t="s">
        <v>803</v>
      </c>
      <c r="E166" s="483" t="s">
        <v>695</v>
      </c>
      <c r="F166" s="483" t="s">
        <v>697</v>
      </c>
      <c r="G166" s="487" t="s">
        <v>698</v>
      </c>
      <c r="H166" s="488">
        <v>286901680</v>
      </c>
    </row>
    <row r="167" spans="1:8">
      <c r="A167" s="483" t="s">
        <v>40</v>
      </c>
      <c r="B167" s="483" t="s">
        <v>653</v>
      </c>
      <c r="C167" s="483" t="s">
        <v>746</v>
      </c>
      <c r="D167" s="483" t="s">
        <v>803</v>
      </c>
      <c r="E167" s="483" t="s">
        <v>695</v>
      </c>
      <c r="F167" s="483" t="s">
        <v>808</v>
      </c>
      <c r="G167" s="487" t="s">
        <v>809</v>
      </c>
      <c r="H167" s="488">
        <v>3600000</v>
      </c>
    </row>
    <row r="168" spans="1:8">
      <c r="A168" s="483" t="s">
        <v>40</v>
      </c>
      <c r="B168" s="483" t="s">
        <v>653</v>
      </c>
      <c r="C168" s="483" t="s">
        <v>746</v>
      </c>
      <c r="D168" s="483" t="s">
        <v>803</v>
      </c>
      <c r="E168" s="483" t="s">
        <v>699</v>
      </c>
      <c r="F168" s="483" t="s">
        <v>16</v>
      </c>
      <c r="G168" s="487" t="s">
        <v>700</v>
      </c>
      <c r="H168" s="488">
        <v>699376323</v>
      </c>
    </row>
    <row r="169" spans="1:8">
      <c r="A169" s="483" t="s">
        <v>40</v>
      </c>
      <c r="B169" s="483" t="s">
        <v>653</v>
      </c>
      <c r="C169" s="483" t="s">
        <v>746</v>
      </c>
      <c r="D169" s="483" t="s">
        <v>803</v>
      </c>
      <c r="E169" s="483" t="s">
        <v>699</v>
      </c>
      <c r="F169" s="483" t="s">
        <v>701</v>
      </c>
      <c r="G169" s="487" t="s">
        <v>702</v>
      </c>
      <c r="H169" s="488">
        <v>107147000</v>
      </c>
    </row>
    <row r="170" spans="1:8">
      <c r="A170" s="483" t="s">
        <v>40</v>
      </c>
      <c r="B170" s="483" t="s">
        <v>653</v>
      </c>
      <c r="C170" s="483" t="s">
        <v>746</v>
      </c>
      <c r="D170" s="483" t="s">
        <v>803</v>
      </c>
      <c r="E170" s="483" t="s">
        <v>699</v>
      </c>
      <c r="F170" s="483" t="s">
        <v>703</v>
      </c>
      <c r="G170" s="487" t="s">
        <v>704</v>
      </c>
      <c r="H170" s="488">
        <v>497876603</v>
      </c>
    </row>
    <row r="171" spans="1:8">
      <c r="A171" s="483" t="s">
        <v>40</v>
      </c>
      <c r="B171" s="483" t="s">
        <v>653</v>
      </c>
      <c r="C171" s="483" t="s">
        <v>746</v>
      </c>
      <c r="D171" s="483" t="s">
        <v>803</v>
      </c>
      <c r="E171" s="483" t="s">
        <v>699</v>
      </c>
      <c r="F171" s="483" t="s">
        <v>705</v>
      </c>
      <c r="G171" s="487" t="s">
        <v>706</v>
      </c>
      <c r="H171" s="488">
        <v>94352720</v>
      </c>
    </row>
    <row r="172" spans="1:8">
      <c r="A172" s="483" t="s">
        <v>40</v>
      </c>
      <c r="B172" s="483" t="s">
        <v>653</v>
      </c>
      <c r="C172" s="483" t="s">
        <v>746</v>
      </c>
      <c r="D172" s="483" t="s">
        <v>803</v>
      </c>
      <c r="E172" s="483" t="s">
        <v>773</v>
      </c>
      <c r="F172" s="483" t="s">
        <v>16</v>
      </c>
      <c r="G172" s="487" t="s">
        <v>774</v>
      </c>
      <c r="H172" s="488">
        <v>87449143</v>
      </c>
    </row>
    <row r="173" spans="1:8" ht="25.5">
      <c r="A173" s="483" t="s">
        <v>40</v>
      </c>
      <c r="B173" s="483" t="s">
        <v>653</v>
      </c>
      <c r="C173" s="483" t="s">
        <v>746</v>
      </c>
      <c r="D173" s="483" t="s">
        <v>803</v>
      </c>
      <c r="E173" s="483" t="s">
        <v>773</v>
      </c>
      <c r="F173" s="483" t="s">
        <v>775</v>
      </c>
      <c r="G173" s="487" t="s">
        <v>776</v>
      </c>
      <c r="H173" s="488">
        <v>11365145</v>
      </c>
    </row>
    <row r="174" spans="1:8" ht="25.5">
      <c r="A174" s="483" t="s">
        <v>40</v>
      </c>
      <c r="B174" s="483" t="s">
        <v>653</v>
      </c>
      <c r="C174" s="483" t="s">
        <v>746</v>
      </c>
      <c r="D174" s="483" t="s">
        <v>803</v>
      </c>
      <c r="E174" s="483" t="s">
        <v>773</v>
      </c>
      <c r="F174" s="483" t="s">
        <v>777</v>
      </c>
      <c r="G174" s="487" t="s">
        <v>778</v>
      </c>
      <c r="H174" s="488">
        <v>68853998</v>
      </c>
    </row>
    <row r="175" spans="1:8">
      <c r="A175" s="483" t="s">
        <v>40</v>
      </c>
      <c r="B175" s="483" t="s">
        <v>653</v>
      </c>
      <c r="C175" s="483" t="s">
        <v>746</v>
      </c>
      <c r="D175" s="483" t="s">
        <v>803</v>
      </c>
      <c r="E175" s="483" t="s">
        <v>773</v>
      </c>
      <c r="F175" s="483" t="s">
        <v>779</v>
      </c>
      <c r="G175" s="487" t="s">
        <v>539</v>
      </c>
      <c r="H175" s="488">
        <v>7230000</v>
      </c>
    </row>
    <row r="176" spans="1:8">
      <c r="A176" s="483" t="s">
        <v>40</v>
      </c>
      <c r="B176" s="483" t="s">
        <v>653</v>
      </c>
      <c r="C176" s="483" t="s">
        <v>746</v>
      </c>
      <c r="D176" s="483" t="s">
        <v>803</v>
      </c>
      <c r="E176" s="483" t="s">
        <v>780</v>
      </c>
      <c r="F176" s="483" t="s">
        <v>16</v>
      </c>
      <c r="G176" s="487" t="s">
        <v>781</v>
      </c>
      <c r="H176" s="488">
        <v>136860000</v>
      </c>
    </row>
    <row r="177" spans="1:8">
      <c r="A177" s="483" t="s">
        <v>40</v>
      </c>
      <c r="B177" s="483" t="s">
        <v>653</v>
      </c>
      <c r="C177" s="483" t="s">
        <v>746</v>
      </c>
      <c r="D177" s="483" t="s">
        <v>803</v>
      </c>
      <c r="E177" s="483" t="s">
        <v>780</v>
      </c>
      <c r="F177" s="483" t="s">
        <v>782</v>
      </c>
      <c r="G177" s="487" t="s">
        <v>783</v>
      </c>
      <c r="H177" s="488">
        <v>29390000</v>
      </c>
    </row>
    <row r="178" spans="1:8">
      <c r="A178" s="483" t="s">
        <v>40</v>
      </c>
      <c r="B178" s="483" t="s">
        <v>653</v>
      </c>
      <c r="C178" s="483" t="s">
        <v>746</v>
      </c>
      <c r="D178" s="483" t="s">
        <v>803</v>
      </c>
      <c r="E178" s="483" t="s">
        <v>780</v>
      </c>
      <c r="F178" s="483" t="s">
        <v>784</v>
      </c>
      <c r="G178" s="487" t="s">
        <v>785</v>
      </c>
      <c r="H178" s="488">
        <v>15820000</v>
      </c>
    </row>
    <row r="179" spans="1:8">
      <c r="A179" s="483" t="s">
        <v>40</v>
      </c>
      <c r="B179" s="483" t="s">
        <v>653</v>
      </c>
      <c r="C179" s="483" t="s">
        <v>746</v>
      </c>
      <c r="D179" s="483" t="s">
        <v>803</v>
      </c>
      <c r="E179" s="483" t="s">
        <v>780</v>
      </c>
      <c r="F179" s="483" t="s">
        <v>786</v>
      </c>
      <c r="G179" s="487" t="s">
        <v>787</v>
      </c>
      <c r="H179" s="488">
        <v>11650000</v>
      </c>
    </row>
    <row r="180" spans="1:8">
      <c r="A180" s="483" t="s">
        <v>40</v>
      </c>
      <c r="B180" s="483" t="s">
        <v>653</v>
      </c>
      <c r="C180" s="483" t="s">
        <v>746</v>
      </c>
      <c r="D180" s="483" t="s">
        <v>803</v>
      </c>
      <c r="E180" s="483" t="s">
        <v>780</v>
      </c>
      <c r="F180" s="483" t="s">
        <v>788</v>
      </c>
      <c r="G180" s="487" t="s">
        <v>789</v>
      </c>
      <c r="H180" s="488">
        <v>80000000</v>
      </c>
    </row>
    <row r="181" spans="1:8">
      <c r="A181" s="483" t="s">
        <v>40</v>
      </c>
      <c r="B181" s="483" t="s">
        <v>653</v>
      </c>
      <c r="C181" s="483" t="s">
        <v>746</v>
      </c>
      <c r="D181" s="483" t="s">
        <v>803</v>
      </c>
      <c r="E181" s="483" t="s">
        <v>711</v>
      </c>
      <c r="F181" s="483" t="s">
        <v>16</v>
      </c>
      <c r="G181" s="487" t="s">
        <v>712</v>
      </c>
      <c r="H181" s="488">
        <v>113410000</v>
      </c>
    </row>
    <row r="182" spans="1:8">
      <c r="A182" s="483" t="s">
        <v>40</v>
      </c>
      <c r="B182" s="483" t="s">
        <v>653</v>
      </c>
      <c r="C182" s="483" t="s">
        <v>746</v>
      </c>
      <c r="D182" s="483" t="s">
        <v>803</v>
      </c>
      <c r="E182" s="483" t="s">
        <v>711</v>
      </c>
      <c r="F182" s="483" t="s">
        <v>713</v>
      </c>
      <c r="G182" s="487" t="s">
        <v>714</v>
      </c>
      <c r="H182" s="488">
        <v>2400000</v>
      </c>
    </row>
    <row r="183" spans="1:8">
      <c r="A183" s="483" t="s">
        <v>40</v>
      </c>
      <c r="B183" s="483" t="s">
        <v>653</v>
      </c>
      <c r="C183" s="483" t="s">
        <v>746</v>
      </c>
      <c r="D183" s="483" t="s">
        <v>803</v>
      </c>
      <c r="E183" s="483" t="s">
        <v>711</v>
      </c>
      <c r="F183" s="483" t="s">
        <v>715</v>
      </c>
      <c r="G183" s="487" t="s">
        <v>716</v>
      </c>
      <c r="H183" s="488">
        <v>111010000</v>
      </c>
    </row>
    <row r="184" spans="1:8" ht="25.5">
      <c r="A184" s="483" t="s">
        <v>40</v>
      </c>
      <c r="B184" s="483" t="s">
        <v>653</v>
      </c>
      <c r="C184" s="483" t="s">
        <v>746</v>
      </c>
      <c r="D184" s="483" t="s">
        <v>803</v>
      </c>
      <c r="E184" s="483" t="s">
        <v>719</v>
      </c>
      <c r="F184" s="483" t="s">
        <v>16</v>
      </c>
      <c r="G184" s="487" t="s">
        <v>720</v>
      </c>
      <c r="H184" s="488">
        <v>202236532</v>
      </c>
    </row>
    <row r="185" spans="1:8">
      <c r="A185" s="483" t="s">
        <v>40</v>
      </c>
      <c r="B185" s="483" t="s">
        <v>653</v>
      </c>
      <c r="C185" s="483" t="s">
        <v>746</v>
      </c>
      <c r="D185" s="483" t="s">
        <v>803</v>
      </c>
      <c r="E185" s="483" t="s">
        <v>719</v>
      </c>
      <c r="F185" s="483" t="s">
        <v>790</v>
      </c>
      <c r="G185" s="487" t="s">
        <v>791</v>
      </c>
      <c r="H185" s="488">
        <v>4125000</v>
      </c>
    </row>
    <row r="186" spans="1:8">
      <c r="A186" s="483" t="s">
        <v>40</v>
      </c>
      <c r="B186" s="483" t="s">
        <v>653</v>
      </c>
      <c r="C186" s="483" t="s">
        <v>746</v>
      </c>
      <c r="D186" s="483" t="s">
        <v>803</v>
      </c>
      <c r="E186" s="483" t="s">
        <v>719</v>
      </c>
      <c r="F186" s="483" t="s">
        <v>721</v>
      </c>
      <c r="G186" s="487" t="s">
        <v>722</v>
      </c>
      <c r="H186" s="488">
        <v>50792032</v>
      </c>
    </row>
    <row r="187" spans="1:8">
      <c r="A187" s="483" t="s">
        <v>40</v>
      </c>
      <c r="B187" s="483" t="s">
        <v>653</v>
      </c>
      <c r="C187" s="483" t="s">
        <v>746</v>
      </c>
      <c r="D187" s="483" t="s">
        <v>803</v>
      </c>
      <c r="E187" s="483" t="s">
        <v>719</v>
      </c>
      <c r="F187" s="483" t="s">
        <v>723</v>
      </c>
      <c r="G187" s="487" t="s">
        <v>724</v>
      </c>
      <c r="H187" s="488">
        <v>18432000</v>
      </c>
    </row>
    <row r="188" spans="1:8">
      <c r="A188" s="483" t="s">
        <v>40</v>
      </c>
      <c r="B188" s="483" t="s">
        <v>653</v>
      </c>
      <c r="C188" s="483" t="s">
        <v>746</v>
      </c>
      <c r="D188" s="483" t="s">
        <v>803</v>
      </c>
      <c r="E188" s="483" t="s">
        <v>719</v>
      </c>
      <c r="F188" s="483" t="s">
        <v>792</v>
      </c>
      <c r="G188" s="487" t="s">
        <v>793</v>
      </c>
      <c r="H188" s="488">
        <v>45915500</v>
      </c>
    </row>
    <row r="189" spans="1:8">
      <c r="A189" s="483" t="s">
        <v>40</v>
      </c>
      <c r="B189" s="483" t="s">
        <v>653</v>
      </c>
      <c r="C189" s="483" t="s">
        <v>746</v>
      </c>
      <c r="D189" s="483" t="s">
        <v>803</v>
      </c>
      <c r="E189" s="483" t="s">
        <v>719</v>
      </c>
      <c r="F189" s="483" t="s">
        <v>810</v>
      </c>
      <c r="G189" s="487" t="s">
        <v>811</v>
      </c>
      <c r="H189" s="488">
        <v>82972000</v>
      </c>
    </row>
    <row r="190" spans="1:8">
      <c r="A190" s="483" t="s">
        <v>40</v>
      </c>
      <c r="B190" s="483" t="s">
        <v>653</v>
      </c>
      <c r="C190" s="483" t="s">
        <v>746</v>
      </c>
      <c r="D190" s="483" t="s">
        <v>803</v>
      </c>
      <c r="E190" s="483" t="s">
        <v>725</v>
      </c>
      <c r="F190" s="483" t="s">
        <v>16</v>
      </c>
      <c r="G190" s="487" t="s">
        <v>726</v>
      </c>
      <c r="H190" s="488">
        <v>363900000</v>
      </c>
    </row>
    <row r="191" spans="1:8">
      <c r="A191" s="483" t="s">
        <v>40</v>
      </c>
      <c r="B191" s="483" t="s">
        <v>653</v>
      </c>
      <c r="C191" s="483" t="s">
        <v>746</v>
      </c>
      <c r="D191" s="483" t="s">
        <v>803</v>
      </c>
      <c r="E191" s="483" t="s">
        <v>725</v>
      </c>
      <c r="F191" s="483" t="s">
        <v>812</v>
      </c>
      <c r="G191" s="487" t="s">
        <v>724</v>
      </c>
      <c r="H191" s="488">
        <v>232550000</v>
      </c>
    </row>
    <row r="192" spans="1:8">
      <c r="A192" s="483" t="s">
        <v>40</v>
      </c>
      <c r="B192" s="483" t="s">
        <v>653</v>
      </c>
      <c r="C192" s="483" t="s">
        <v>746</v>
      </c>
      <c r="D192" s="483" t="s">
        <v>803</v>
      </c>
      <c r="E192" s="483" t="s">
        <v>725</v>
      </c>
      <c r="F192" s="483" t="s">
        <v>794</v>
      </c>
      <c r="G192" s="487" t="s">
        <v>722</v>
      </c>
      <c r="H192" s="488">
        <v>118850000</v>
      </c>
    </row>
    <row r="193" spans="1:8">
      <c r="A193" s="483" t="s">
        <v>40</v>
      </c>
      <c r="B193" s="483" t="s">
        <v>653</v>
      </c>
      <c r="C193" s="483" t="s">
        <v>746</v>
      </c>
      <c r="D193" s="483" t="s">
        <v>803</v>
      </c>
      <c r="E193" s="483" t="s">
        <v>725</v>
      </c>
      <c r="F193" s="483" t="s">
        <v>727</v>
      </c>
      <c r="G193" s="487" t="s">
        <v>728</v>
      </c>
      <c r="H193" s="488">
        <v>12500000</v>
      </c>
    </row>
    <row r="194" spans="1:8">
      <c r="A194" s="483" t="s">
        <v>40</v>
      </c>
      <c r="B194" s="483" t="s">
        <v>653</v>
      </c>
      <c r="C194" s="483" t="s">
        <v>746</v>
      </c>
      <c r="D194" s="483" t="s">
        <v>803</v>
      </c>
      <c r="E194" s="483" t="s">
        <v>729</v>
      </c>
      <c r="F194" s="483" t="s">
        <v>16</v>
      </c>
      <c r="G194" s="487" t="s">
        <v>730</v>
      </c>
      <c r="H194" s="488">
        <v>426145672</v>
      </c>
    </row>
    <row r="195" spans="1:8">
      <c r="A195" s="483" t="s">
        <v>40</v>
      </c>
      <c r="B195" s="483" t="s">
        <v>653</v>
      </c>
      <c r="C195" s="483" t="s">
        <v>746</v>
      </c>
      <c r="D195" s="483" t="s">
        <v>803</v>
      </c>
      <c r="E195" s="483" t="s">
        <v>729</v>
      </c>
      <c r="F195" s="483" t="s">
        <v>731</v>
      </c>
      <c r="G195" s="487" t="s">
        <v>732</v>
      </c>
      <c r="H195" s="488">
        <v>214268560</v>
      </c>
    </row>
    <row r="196" spans="1:8">
      <c r="A196" s="483" t="s">
        <v>40</v>
      </c>
      <c r="B196" s="483" t="s">
        <v>653</v>
      </c>
      <c r="C196" s="483" t="s">
        <v>746</v>
      </c>
      <c r="D196" s="483" t="s">
        <v>803</v>
      </c>
      <c r="E196" s="483" t="s">
        <v>729</v>
      </c>
      <c r="F196" s="483" t="s">
        <v>733</v>
      </c>
      <c r="G196" s="487" t="s">
        <v>734</v>
      </c>
      <c r="H196" s="488">
        <v>63415500</v>
      </c>
    </row>
    <row r="197" spans="1:8">
      <c r="A197" s="483" t="s">
        <v>40</v>
      </c>
      <c r="B197" s="483" t="s">
        <v>653</v>
      </c>
      <c r="C197" s="483" t="s">
        <v>746</v>
      </c>
      <c r="D197" s="483" t="s">
        <v>803</v>
      </c>
      <c r="E197" s="483" t="s">
        <v>729</v>
      </c>
      <c r="F197" s="483" t="s">
        <v>735</v>
      </c>
      <c r="G197" s="487" t="s">
        <v>92</v>
      </c>
      <c r="H197" s="488">
        <v>148461612</v>
      </c>
    </row>
    <row r="198" spans="1:8">
      <c r="A198" s="483" t="s">
        <v>40</v>
      </c>
      <c r="B198" s="483" t="s">
        <v>653</v>
      </c>
      <c r="C198" s="483" t="s">
        <v>746</v>
      </c>
      <c r="D198" s="483" t="s">
        <v>803</v>
      </c>
      <c r="E198" s="483" t="s">
        <v>795</v>
      </c>
      <c r="F198" s="483" t="s">
        <v>16</v>
      </c>
      <c r="G198" s="487" t="s">
        <v>796</v>
      </c>
      <c r="H198" s="488">
        <v>53000000</v>
      </c>
    </row>
    <row r="199" spans="1:8">
      <c r="A199" s="483" t="s">
        <v>40</v>
      </c>
      <c r="B199" s="483" t="s">
        <v>653</v>
      </c>
      <c r="C199" s="483" t="s">
        <v>746</v>
      </c>
      <c r="D199" s="483" t="s">
        <v>803</v>
      </c>
      <c r="E199" s="483" t="s">
        <v>795</v>
      </c>
      <c r="F199" s="483" t="s">
        <v>797</v>
      </c>
      <c r="G199" s="487" t="s">
        <v>798</v>
      </c>
      <c r="H199" s="488">
        <v>53000000</v>
      </c>
    </row>
    <row r="200" spans="1:8">
      <c r="A200" s="483" t="s">
        <v>40</v>
      </c>
      <c r="B200" s="483" t="s">
        <v>653</v>
      </c>
      <c r="C200" s="483" t="s">
        <v>746</v>
      </c>
      <c r="D200" s="483" t="s">
        <v>803</v>
      </c>
      <c r="E200" s="483" t="s">
        <v>736</v>
      </c>
      <c r="F200" s="483" t="s">
        <v>16</v>
      </c>
      <c r="G200" s="487" t="s">
        <v>92</v>
      </c>
      <c r="H200" s="488">
        <v>805389000</v>
      </c>
    </row>
    <row r="201" spans="1:8">
      <c r="A201" s="483" t="s">
        <v>40</v>
      </c>
      <c r="B201" s="483" t="s">
        <v>653</v>
      </c>
      <c r="C201" s="483" t="s">
        <v>746</v>
      </c>
      <c r="D201" s="483" t="s">
        <v>803</v>
      </c>
      <c r="E201" s="483" t="s">
        <v>736</v>
      </c>
      <c r="F201" s="483" t="s">
        <v>799</v>
      </c>
      <c r="G201" s="487" t="s">
        <v>800</v>
      </c>
      <c r="H201" s="488">
        <v>7970350</v>
      </c>
    </row>
    <row r="202" spans="1:8">
      <c r="A202" s="483" t="s">
        <v>40</v>
      </c>
      <c r="B202" s="483" t="s">
        <v>653</v>
      </c>
      <c r="C202" s="483" t="s">
        <v>746</v>
      </c>
      <c r="D202" s="483" t="s">
        <v>803</v>
      </c>
      <c r="E202" s="483" t="s">
        <v>736</v>
      </c>
      <c r="F202" s="483" t="s">
        <v>813</v>
      </c>
      <c r="G202" s="487" t="s">
        <v>814</v>
      </c>
      <c r="H202" s="488">
        <v>3147650</v>
      </c>
    </row>
    <row r="203" spans="1:8">
      <c r="A203" s="483" t="s">
        <v>40</v>
      </c>
      <c r="B203" s="483" t="s">
        <v>653</v>
      </c>
      <c r="C203" s="483" t="s">
        <v>746</v>
      </c>
      <c r="D203" s="483" t="s">
        <v>803</v>
      </c>
      <c r="E203" s="483" t="s">
        <v>736</v>
      </c>
      <c r="F203" s="483" t="s">
        <v>737</v>
      </c>
      <c r="G203" s="487" t="s">
        <v>738</v>
      </c>
      <c r="H203" s="488">
        <v>794271000</v>
      </c>
    </row>
    <row r="204" spans="1:8">
      <c r="A204" s="483" t="s">
        <v>40</v>
      </c>
      <c r="B204" s="483" t="s">
        <v>653</v>
      </c>
      <c r="C204" s="483" t="s">
        <v>746</v>
      </c>
      <c r="D204" s="483" t="s">
        <v>815</v>
      </c>
      <c r="E204" s="483" t="s">
        <v>16</v>
      </c>
      <c r="F204" s="483" t="s">
        <v>16</v>
      </c>
      <c r="G204" s="487" t="s">
        <v>816</v>
      </c>
      <c r="H204" s="488">
        <v>66130200778</v>
      </c>
    </row>
    <row r="205" spans="1:8">
      <c r="A205" s="483" t="s">
        <v>40</v>
      </c>
      <c r="B205" s="483" t="s">
        <v>653</v>
      </c>
      <c r="C205" s="483" t="s">
        <v>746</v>
      </c>
      <c r="D205" s="483" t="s">
        <v>815</v>
      </c>
      <c r="E205" s="483" t="s">
        <v>658</v>
      </c>
      <c r="F205" s="483" t="s">
        <v>16</v>
      </c>
      <c r="G205" s="487" t="s">
        <v>659</v>
      </c>
      <c r="H205" s="488">
        <v>21885307618</v>
      </c>
    </row>
    <row r="206" spans="1:8">
      <c r="A206" s="483" t="s">
        <v>40</v>
      </c>
      <c r="B206" s="483" t="s">
        <v>653</v>
      </c>
      <c r="C206" s="483" t="s">
        <v>746</v>
      </c>
      <c r="D206" s="483" t="s">
        <v>815</v>
      </c>
      <c r="E206" s="483" t="s">
        <v>658</v>
      </c>
      <c r="F206" s="483" t="s">
        <v>660</v>
      </c>
      <c r="G206" s="487" t="s">
        <v>661</v>
      </c>
      <c r="H206" s="488">
        <v>21885307618</v>
      </c>
    </row>
    <row r="207" spans="1:8" ht="25.5">
      <c r="A207" s="483" t="s">
        <v>40</v>
      </c>
      <c r="B207" s="483" t="s">
        <v>653</v>
      </c>
      <c r="C207" s="483" t="s">
        <v>746</v>
      </c>
      <c r="D207" s="483" t="s">
        <v>815</v>
      </c>
      <c r="E207" s="483" t="s">
        <v>750</v>
      </c>
      <c r="F207" s="483" t="s">
        <v>16</v>
      </c>
      <c r="G207" s="487" t="s">
        <v>751</v>
      </c>
      <c r="H207" s="488">
        <v>2600075312</v>
      </c>
    </row>
    <row r="208" spans="1:8" ht="25.5">
      <c r="A208" s="483" t="s">
        <v>40</v>
      </c>
      <c r="B208" s="483" t="s">
        <v>653</v>
      </c>
      <c r="C208" s="483" t="s">
        <v>746</v>
      </c>
      <c r="D208" s="483" t="s">
        <v>815</v>
      </c>
      <c r="E208" s="483" t="s">
        <v>750</v>
      </c>
      <c r="F208" s="483" t="s">
        <v>752</v>
      </c>
      <c r="G208" s="487" t="s">
        <v>753</v>
      </c>
      <c r="H208" s="488">
        <v>2598704306</v>
      </c>
    </row>
    <row r="209" spans="1:8">
      <c r="A209" s="483" t="s">
        <v>40</v>
      </c>
      <c r="B209" s="483" t="s">
        <v>653</v>
      </c>
      <c r="C209" s="483" t="s">
        <v>746</v>
      </c>
      <c r="D209" s="483" t="s">
        <v>815</v>
      </c>
      <c r="E209" s="483" t="s">
        <v>750</v>
      </c>
      <c r="F209" s="483" t="s">
        <v>817</v>
      </c>
      <c r="G209" s="487" t="s">
        <v>818</v>
      </c>
      <c r="H209" s="488">
        <v>1371006</v>
      </c>
    </row>
    <row r="210" spans="1:8">
      <c r="A210" s="483" t="s">
        <v>40</v>
      </c>
      <c r="B210" s="483" t="s">
        <v>653</v>
      </c>
      <c r="C210" s="483" t="s">
        <v>746</v>
      </c>
      <c r="D210" s="483" t="s">
        <v>815</v>
      </c>
      <c r="E210" s="483" t="s">
        <v>662</v>
      </c>
      <c r="F210" s="483" t="s">
        <v>16</v>
      </c>
      <c r="G210" s="487" t="s">
        <v>663</v>
      </c>
      <c r="H210" s="488">
        <v>17407284304</v>
      </c>
    </row>
    <row r="211" spans="1:8">
      <c r="A211" s="483" t="s">
        <v>40</v>
      </c>
      <c r="B211" s="483" t="s">
        <v>653</v>
      </c>
      <c r="C211" s="483" t="s">
        <v>746</v>
      </c>
      <c r="D211" s="483" t="s">
        <v>815</v>
      </c>
      <c r="E211" s="483" t="s">
        <v>662</v>
      </c>
      <c r="F211" s="483" t="s">
        <v>664</v>
      </c>
      <c r="G211" s="487" t="s">
        <v>665</v>
      </c>
      <c r="H211" s="488">
        <v>402169095</v>
      </c>
    </row>
    <row r="212" spans="1:8">
      <c r="A212" s="483" t="s">
        <v>40</v>
      </c>
      <c r="B212" s="483" t="s">
        <v>653</v>
      </c>
      <c r="C212" s="483" t="s">
        <v>746</v>
      </c>
      <c r="D212" s="483" t="s">
        <v>815</v>
      </c>
      <c r="E212" s="483" t="s">
        <v>662</v>
      </c>
      <c r="F212" s="483" t="s">
        <v>666</v>
      </c>
      <c r="G212" s="487" t="s">
        <v>667</v>
      </c>
      <c r="H212" s="488">
        <v>1025856000</v>
      </c>
    </row>
    <row r="213" spans="1:8">
      <c r="A213" s="483" t="s">
        <v>40</v>
      </c>
      <c r="B213" s="483" t="s">
        <v>653</v>
      </c>
      <c r="C213" s="483" t="s">
        <v>746</v>
      </c>
      <c r="D213" s="483" t="s">
        <v>815</v>
      </c>
      <c r="E213" s="483" t="s">
        <v>662</v>
      </c>
      <c r="F213" s="483" t="s">
        <v>754</v>
      </c>
      <c r="G213" s="487" t="s">
        <v>755</v>
      </c>
      <c r="H213" s="488">
        <v>757176103</v>
      </c>
    </row>
    <row r="214" spans="1:8">
      <c r="A214" s="483" t="s">
        <v>40</v>
      </c>
      <c r="B214" s="483" t="s">
        <v>653</v>
      </c>
      <c r="C214" s="483" t="s">
        <v>746</v>
      </c>
      <c r="D214" s="483" t="s">
        <v>815</v>
      </c>
      <c r="E214" s="483" t="s">
        <v>662</v>
      </c>
      <c r="F214" s="483" t="s">
        <v>756</v>
      </c>
      <c r="G214" s="487" t="s">
        <v>757</v>
      </c>
      <c r="H214" s="488">
        <v>60840000</v>
      </c>
    </row>
    <row r="215" spans="1:8">
      <c r="A215" s="483" t="s">
        <v>40</v>
      </c>
      <c r="B215" s="483" t="s">
        <v>653</v>
      </c>
      <c r="C215" s="483" t="s">
        <v>746</v>
      </c>
      <c r="D215" s="483" t="s">
        <v>815</v>
      </c>
      <c r="E215" s="483" t="s">
        <v>662</v>
      </c>
      <c r="F215" s="483" t="s">
        <v>758</v>
      </c>
      <c r="G215" s="487" t="s">
        <v>759</v>
      </c>
      <c r="H215" s="488">
        <v>10897267078</v>
      </c>
    </row>
    <row r="216" spans="1:8">
      <c r="A216" s="483" t="s">
        <v>40</v>
      </c>
      <c r="B216" s="483" t="s">
        <v>653</v>
      </c>
      <c r="C216" s="483" t="s">
        <v>746</v>
      </c>
      <c r="D216" s="483" t="s">
        <v>815</v>
      </c>
      <c r="E216" s="483" t="s">
        <v>662</v>
      </c>
      <c r="F216" s="483" t="s">
        <v>668</v>
      </c>
      <c r="G216" s="487" t="s">
        <v>669</v>
      </c>
      <c r="H216" s="488">
        <v>280098000</v>
      </c>
    </row>
    <row r="217" spans="1:8" ht="25.5">
      <c r="A217" s="483" t="s">
        <v>40</v>
      </c>
      <c r="B217" s="483" t="s">
        <v>653</v>
      </c>
      <c r="C217" s="483" t="s">
        <v>746</v>
      </c>
      <c r="D217" s="483" t="s">
        <v>815</v>
      </c>
      <c r="E217" s="483" t="s">
        <v>662</v>
      </c>
      <c r="F217" s="483" t="s">
        <v>670</v>
      </c>
      <c r="G217" s="487" t="s">
        <v>671</v>
      </c>
      <c r="H217" s="488">
        <v>3983878028</v>
      </c>
    </row>
    <row r="218" spans="1:8" ht="25.5">
      <c r="A218" s="483" t="s">
        <v>40</v>
      </c>
      <c r="B218" s="483" t="s">
        <v>653</v>
      </c>
      <c r="C218" s="483" t="s">
        <v>746</v>
      </c>
      <c r="D218" s="483" t="s">
        <v>815</v>
      </c>
      <c r="E218" s="483" t="s">
        <v>819</v>
      </c>
      <c r="F218" s="483" t="s">
        <v>16</v>
      </c>
      <c r="G218" s="487" t="s">
        <v>820</v>
      </c>
      <c r="H218" s="488">
        <v>6246127595</v>
      </c>
    </row>
    <row r="219" spans="1:8">
      <c r="A219" s="483" t="s">
        <v>40</v>
      </c>
      <c r="B219" s="483" t="s">
        <v>653</v>
      </c>
      <c r="C219" s="483" t="s">
        <v>746</v>
      </c>
      <c r="D219" s="483" t="s">
        <v>815</v>
      </c>
      <c r="E219" s="483" t="s">
        <v>819</v>
      </c>
      <c r="F219" s="483" t="s">
        <v>821</v>
      </c>
      <c r="G219" s="487" t="s">
        <v>822</v>
      </c>
      <c r="H219" s="488">
        <v>6246127595</v>
      </c>
    </row>
    <row r="220" spans="1:8">
      <c r="A220" s="483" t="s">
        <v>40</v>
      </c>
      <c r="B220" s="483" t="s">
        <v>653</v>
      </c>
      <c r="C220" s="483" t="s">
        <v>746</v>
      </c>
      <c r="D220" s="483" t="s">
        <v>815</v>
      </c>
      <c r="E220" s="483" t="s">
        <v>678</v>
      </c>
      <c r="F220" s="483" t="s">
        <v>16</v>
      </c>
      <c r="G220" s="487" t="s">
        <v>679</v>
      </c>
      <c r="H220" s="488">
        <v>3256549844</v>
      </c>
    </row>
    <row r="221" spans="1:8">
      <c r="A221" s="483" t="s">
        <v>40</v>
      </c>
      <c r="B221" s="483" t="s">
        <v>653</v>
      </c>
      <c r="C221" s="483" t="s">
        <v>746</v>
      </c>
      <c r="D221" s="483" t="s">
        <v>815</v>
      </c>
      <c r="E221" s="483" t="s">
        <v>678</v>
      </c>
      <c r="F221" s="483" t="s">
        <v>680</v>
      </c>
      <c r="G221" s="487" t="s">
        <v>681</v>
      </c>
      <c r="H221" s="488">
        <v>3256549844</v>
      </c>
    </row>
    <row r="222" spans="1:8">
      <c r="A222" s="483" t="s">
        <v>40</v>
      </c>
      <c r="B222" s="483" t="s">
        <v>653</v>
      </c>
      <c r="C222" s="483" t="s">
        <v>746</v>
      </c>
      <c r="D222" s="483" t="s">
        <v>815</v>
      </c>
      <c r="E222" s="483" t="s">
        <v>760</v>
      </c>
      <c r="F222" s="483" t="s">
        <v>16</v>
      </c>
      <c r="G222" s="487" t="s">
        <v>761</v>
      </c>
      <c r="H222" s="488">
        <v>814500000</v>
      </c>
    </row>
    <row r="223" spans="1:8">
      <c r="A223" s="483" t="s">
        <v>40</v>
      </c>
      <c r="B223" s="483" t="s">
        <v>653</v>
      </c>
      <c r="C223" s="483" t="s">
        <v>746</v>
      </c>
      <c r="D223" s="483" t="s">
        <v>815</v>
      </c>
      <c r="E223" s="483" t="s">
        <v>760</v>
      </c>
      <c r="F223" s="483" t="s">
        <v>762</v>
      </c>
      <c r="G223" s="487" t="s">
        <v>763</v>
      </c>
      <c r="H223" s="488">
        <v>22500000</v>
      </c>
    </row>
    <row r="224" spans="1:8">
      <c r="A224" s="483" t="s">
        <v>40</v>
      </c>
      <c r="B224" s="483" t="s">
        <v>653</v>
      </c>
      <c r="C224" s="483" t="s">
        <v>746</v>
      </c>
      <c r="D224" s="483" t="s">
        <v>815</v>
      </c>
      <c r="E224" s="483" t="s">
        <v>760</v>
      </c>
      <c r="F224" s="483" t="s">
        <v>764</v>
      </c>
      <c r="G224" s="487" t="s">
        <v>92</v>
      </c>
      <c r="H224" s="488">
        <v>792000000</v>
      </c>
    </row>
    <row r="225" spans="1:8">
      <c r="A225" s="483" t="s">
        <v>40</v>
      </c>
      <c r="B225" s="483" t="s">
        <v>653</v>
      </c>
      <c r="C225" s="483" t="s">
        <v>746</v>
      </c>
      <c r="D225" s="483" t="s">
        <v>815</v>
      </c>
      <c r="E225" s="483" t="s">
        <v>682</v>
      </c>
      <c r="F225" s="483" t="s">
        <v>16</v>
      </c>
      <c r="G225" s="487" t="s">
        <v>683</v>
      </c>
      <c r="H225" s="488">
        <v>6311921565</v>
      </c>
    </row>
    <row r="226" spans="1:8">
      <c r="A226" s="483" t="s">
        <v>40</v>
      </c>
      <c r="B226" s="483" t="s">
        <v>653</v>
      </c>
      <c r="C226" s="483" t="s">
        <v>746</v>
      </c>
      <c r="D226" s="483" t="s">
        <v>815</v>
      </c>
      <c r="E226" s="483" t="s">
        <v>682</v>
      </c>
      <c r="F226" s="483" t="s">
        <v>684</v>
      </c>
      <c r="G226" s="487" t="s">
        <v>685</v>
      </c>
      <c r="H226" s="488">
        <v>4809465905</v>
      </c>
    </row>
    <row r="227" spans="1:8">
      <c r="A227" s="483" t="s">
        <v>40</v>
      </c>
      <c r="B227" s="483" t="s">
        <v>653</v>
      </c>
      <c r="C227" s="483" t="s">
        <v>746</v>
      </c>
      <c r="D227" s="483" t="s">
        <v>815</v>
      </c>
      <c r="E227" s="483" t="s">
        <v>682</v>
      </c>
      <c r="F227" s="483" t="s">
        <v>686</v>
      </c>
      <c r="G227" s="487" t="s">
        <v>687</v>
      </c>
      <c r="H227" s="488">
        <v>847291097</v>
      </c>
    </row>
    <row r="228" spans="1:8">
      <c r="A228" s="483" t="s">
        <v>40</v>
      </c>
      <c r="B228" s="483" t="s">
        <v>653</v>
      </c>
      <c r="C228" s="483" t="s">
        <v>746</v>
      </c>
      <c r="D228" s="483" t="s">
        <v>815</v>
      </c>
      <c r="E228" s="483" t="s">
        <v>682</v>
      </c>
      <c r="F228" s="483" t="s">
        <v>765</v>
      </c>
      <c r="G228" s="487" t="s">
        <v>766</v>
      </c>
      <c r="H228" s="488">
        <v>231198067</v>
      </c>
    </row>
    <row r="229" spans="1:8">
      <c r="A229" s="483" t="s">
        <v>40</v>
      </c>
      <c r="B229" s="483" t="s">
        <v>653</v>
      </c>
      <c r="C229" s="483" t="s">
        <v>746</v>
      </c>
      <c r="D229" s="483" t="s">
        <v>815</v>
      </c>
      <c r="E229" s="483" t="s">
        <v>682</v>
      </c>
      <c r="F229" s="483" t="s">
        <v>767</v>
      </c>
      <c r="G229" s="487" t="s">
        <v>768</v>
      </c>
      <c r="H229" s="488">
        <v>282528551</v>
      </c>
    </row>
    <row r="230" spans="1:8">
      <c r="A230" s="483" t="s">
        <v>40</v>
      </c>
      <c r="B230" s="483" t="s">
        <v>653</v>
      </c>
      <c r="C230" s="483" t="s">
        <v>746</v>
      </c>
      <c r="D230" s="483" t="s">
        <v>815</v>
      </c>
      <c r="E230" s="483" t="s">
        <v>682</v>
      </c>
      <c r="F230" s="483" t="s">
        <v>688</v>
      </c>
      <c r="G230" s="487" t="s">
        <v>689</v>
      </c>
      <c r="H230" s="488">
        <v>141437945</v>
      </c>
    </row>
    <row r="231" spans="1:8">
      <c r="A231" s="483" t="s">
        <v>40</v>
      </c>
      <c r="B231" s="483" t="s">
        <v>653</v>
      </c>
      <c r="C231" s="483" t="s">
        <v>746</v>
      </c>
      <c r="D231" s="483" t="s">
        <v>815</v>
      </c>
      <c r="E231" s="483" t="s">
        <v>769</v>
      </c>
      <c r="F231" s="483" t="s">
        <v>16</v>
      </c>
      <c r="G231" s="487" t="s">
        <v>770</v>
      </c>
      <c r="H231" s="488">
        <v>413748000</v>
      </c>
    </row>
    <row r="232" spans="1:8">
      <c r="A232" s="483" t="s">
        <v>40</v>
      </c>
      <c r="B232" s="483" t="s">
        <v>653</v>
      </c>
      <c r="C232" s="483" t="s">
        <v>746</v>
      </c>
      <c r="D232" s="483" t="s">
        <v>815</v>
      </c>
      <c r="E232" s="483" t="s">
        <v>769</v>
      </c>
      <c r="F232" s="483" t="s">
        <v>807</v>
      </c>
      <c r="G232" s="487" t="s">
        <v>92</v>
      </c>
      <c r="H232" s="488">
        <v>413748000</v>
      </c>
    </row>
    <row r="233" spans="1:8">
      <c r="A233" s="483" t="s">
        <v>40</v>
      </c>
      <c r="B233" s="483" t="s">
        <v>653</v>
      </c>
      <c r="C233" s="483" t="s">
        <v>746</v>
      </c>
      <c r="D233" s="483" t="s">
        <v>815</v>
      </c>
      <c r="E233" s="483" t="s">
        <v>695</v>
      </c>
      <c r="F233" s="483" t="s">
        <v>16</v>
      </c>
      <c r="G233" s="487" t="s">
        <v>696</v>
      </c>
      <c r="H233" s="488">
        <v>344907962</v>
      </c>
    </row>
    <row r="234" spans="1:8">
      <c r="A234" s="483" t="s">
        <v>40</v>
      </c>
      <c r="B234" s="483" t="s">
        <v>653</v>
      </c>
      <c r="C234" s="483" t="s">
        <v>746</v>
      </c>
      <c r="D234" s="483" t="s">
        <v>815</v>
      </c>
      <c r="E234" s="483" t="s">
        <v>695</v>
      </c>
      <c r="F234" s="483" t="s">
        <v>697</v>
      </c>
      <c r="G234" s="487" t="s">
        <v>698</v>
      </c>
      <c r="H234" s="488">
        <v>344907962</v>
      </c>
    </row>
    <row r="235" spans="1:8">
      <c r="A235" s="483" t="s">
        <v>40</v>
      </c>
      <c r="B235" s="483" t="s">
        <v>653</v>
      </c>
      <c r="C235" s="483" t="s">
        <v>746</v>
      </c>
      <c r="D235" s="483" t="s">
        <v>815</v>
      </c>
      <c r="E235" s="483" t="s">
        <v>699</v>
      </c>
      <c r="F235" s="483" t="s">
        <v>16</v>
      </c>
      <c r="G235" s="487" t="s">
        <v>700</v>
      </c>
      <c r="H235" s="488">
        <v>863579269</v>
      </c>
    </row>
    <row r="236" spans="1:8">
      <c r="A236" s="483" t="s">
        <v>40</v>
      </c>
      <c r="B236" s="483" t="s">
        <v>653</v>
      </c>
      <c r="C236" s="483" t="s">
        <v>746</v>
      </c>
      <c r="D236" s="483" t="s">
        <v>815</v>
      </c>
      <c r="E236" s="483" t="s">
        <v>699</v>
      </c>
      <c r="F236" s="483" t="s">
        <v>701</v>
      </c>
      <c r="G236" s="487" t="s">
        <v>702</v>
      </c>
      <c r="H236" s="488">
        <v>126155000</v>
      </c>
    </row>
    <row r="237" spans="1:8">
      <c r="A237" s="483" t="s">
        <v>40</v>
      </c>
      <c r="B237" s="483" t="s">
        <v>653</v>
      </c>
      <c r="C237" s="483" t="s">
        <v>746</v>
      </c>
      <c r="D237" s="483" t="s">
        <v>815</v>
      </c>
      <c r="E237" s="483" t="s">
        <v>699</v>
      </c>
      <c r="F237" s="483" t="s">
        <v>703</v>
      </c>
      <c r="G237" s="487" t="s">
        <v>704</v>
      </c>
      <c r="H237" s="488">
        <v>642815697</v>
      </c>
    </row>
    <row r="238" spans="1:8">
      <c r="A238" s="483" t="s">
        <v>40</v>
      </c>
      <c r="B238" s="483" t="s">
        <v>653</v>
      </c>
      <c r="C238" s="483" t="s">
        <v>746</v>
      </c>
      <c r="D238" s="483" t="s">
        <v>815</v>
      </c>
      <c r="E238" s="483" t="s">
        <v>699</v>
      </c>
      <c r="F238" s="483" t="s">
        <v>705</v>
      </c>
      <c r="G238" s="487" t="s">
        <v>706</v>
      </c>
      <c r="H238" s="488">
        <v>94608572</v>
      </c>
    </row>
    <row r="239" spans="1:8">
      <c r="A239" s="483" t="s">
        <v>40</v>
      </c>
      <c r="B239" s="483" t="s">
        <v>653</v>
      </c>
      <c r="C239" s="483" t="s">
        <v>746</v>
      </c>
      <c r="D239" s="483" t="s">
        <v>815</v>
      </c>
      <c r="E239" s="483" t="s">
        <v>773</v>
      </c>
      <c r="F239" s="483" t="s">
        <v>16</v>
      </c>
      <c r="G239" s="487" t="s">
        <v>774</v>
      </c>
      <c r="H239" s="488">
        <v>145649003</v>
      </c>
    </row>
    <row r="240" spans="1:8" ht="25.5">
      <c r="A240" s="483" t="s">
        <v>40</v>
      </c>
      <c r="B240" s="483" t="s">
        <v>653</v>
      </c>
      <c r="C240" s="483" t="s">
        <v>746</v>
      </c>
      <c r="D240" s="483" t="s">
        <v>815</v>
      </c>
      <c r="E240" s="483" t="s">
        <v>773</v>
      </c>
      <c r="F240" s="483" t="s">
        <v>775</v>
      </c>
      <c r="G240" s="487" t="s">
        <v>776</v>
      </c>
      <c r="H240" s="488">
        <v>7231443</v>
      </c>
    </row>
    <row r="241" spans="1:8" ht="25.5">
      <c r="A241" s="483" t="s">
        <v>40</v>
      </c>
      <c r="B241" s="483" t="s">
        <v>653</v>
      </c>
      <c r="C241" s="483" t="s">
        <v>746</v>
      </c>
      <c r="D241" s="483" t="s">
        <v>815</v>
      </c>
      <c r="E241" s="483" t="s">
        <v>773</v>
      </c>
      <c r="F241" s="483" t="s">
        <v>777</v>
      </c>
      <c r="G241" s="487" t="s">
        <v>778</v>
      </c>
      <c r="H241" s="488">
        <v>102171559</v>
      </c>
    </row>
    <row r="242" spans="1:8" ht="25.5">
      <c r="A242" s="483" t="s">
        <v>40</v>
      </c>
      <c r="B242" s="483" t="s">
        <v>653</v>
      </c>
      <c r="C242" s="483" t="s">
        <v>746</v>
      </c>
      <c r="D242" s="483" t="s">
        <v>815</v>
      </c>
      <c r="E242" s="483" t="s">
        <v>773</v>
      </c>
      <c r="F242" s="483" t="s">
        <v>823</v>
      </c>
      <c r="G242" s="487" t="s">
        <v>824</v>
      </c>
      <c r="H242" s="488">
        <v>17477001</v>
      </c>
    </row>
    <row r="243" spans="1:8">
      <c r="A243" s="483" t="s">
        <v>40</v>
      </c>
      <c r="B243" s="483" t="s">
        <v>653</v>
      </c>
      <c r="C243" s="483" t="s">
        <v>746</v>
      </c>
      <c r="D243" s="483" t="s">
        <v>815</v>
      </c>
      <c r="E243" s="483" t="s">
        <v>773</v>
      </c>
      <c r="F243" s="483" t="s">
        <v>779</v>
      </c>
      <c r="G243" s="487" t="s">
        <v>539</v>
      </c>
      <c r="H243" s="488">
        <v>18769000</v>
      </c>
    </row>
    <row r="244" spans="1:8">
      <c r="A244" s="483" t="s">
        <v>40</v>
      </c>
      <c r="B244" s="483" t="s">
        <v>653</v>
      </c>
      <c r="C244" s="483" t="s">
        <v>746</v>
      </c>
      <c r="D244" s="483" t="s">
        <v>815</v>
      </c>
      <c r="E244" s="483" t="s">
        <v>780</v>
      </c>
      <c r="F244" s="483" t="s">
        <v>16</v>
      </c>
      <c r="G244" s="487" t="s">
        <v>781</v>
      </c>
      <c r="H244" s="488">
        <v>251813210</v>
      </c>
    </row>
    <row r="245" spans="1:8">
      <c r="A245" s="483" t="s">
        <v>40</v>
      </c>
      <c r="B245" s="483" t="s">
        <v>653</v>
      </c>
      <c r="C245" s="483" t="s">
        <v>746</v>
      </c>
      <c r="D245" s="483" t="s">
        <v>815</v>
      </c>
      <c r="E245" s="483" t="s">
        <v>780</v>
      </c>
      <c r="F245" s="483" t="s">
        <v>782</v>
      </c>
      <c r="G245" s="487" t="s">
        <v>783</v>
      </c>
      <c r="H245" s="488">
        <v>58063210</v>
      </c>
    </row>
    <row r="246" spans="1:8">
      <c r="A246" s="483" t="s">
        <v>40</v>
      </c>
      <c r="B246" s="483" t="s">
        <v>653</v>
      </c>
      <c r="C246" s="483" t="s">
        <v>746</v>
      </c>
      <c r="D246" s="483" t="s">
        <v>815</v>
      </c>
      <c r="E246" s="483" t="s">
        <v>780</v>
      </c>
      <c r="F246" s="483" t="s">
        <v>784</v>
      </c>
      <c r="G246" s="487" t="s">
        <v>785</v>
      </c>
      <c r="H246" s="488">
        <v>60100000</v>
      </c>
    </row>
    <row r="247" spans="1:8">
      <c r="A247" s="483" t="s">
        <v>40</v>
      </c>
      <c r="B247" s="483" t="s">
        <v>653</v>
      </c>
      <c r="C247" s="483" t="s">
        <v>746</v>
      </c>
      <c r="D247" s="483" t="s">
        <v>815</v>
      </c>
      <c r="E247" s="483" t="s">
        <v>780</v>
      </c>
      <c r="F247" s="483" t="s">
        <v>786</v>
      </c>
      <c r="G247" s="487" t="s">
        <v>787</v>
      </c>
      <c r="H247" s="488">
        <v>64450000</v>
      </c>
    </row>
    <row r="248" spans="1:8">
      <c r="A248" s="483" t="s">
        <v>40</v>
      </c>
      <c r="B248" s="483" t="s">
        <v>653</v>
      </c>
      <c r="C248" s="483" t="s">
        <v>746</v>
      </c>
      <c r="D248" s="483" t="s">
        <v>815</v>
      </c>
      <c r="E248" s="483" t="s">
        <v>780</v>
      </c>
      <c r="F248" s="483" t="s">
        <v>788</v>
      </c>
      <c r="G248" s="487" t="s">
        <v>789</v>
      </c>
      <c r="H248" s="488">
        <v>69200000</v>
      </c>
    </row>
    <row r="249" spans="1:8">
      <c r="A249" s="483" t="s">
        <v>40</v>
      </c>
      <c r="B249" s="483" t="s">
        <v>653</v>
      </c>
      <c r="C249" s="483" t="s">
        <v>746</v>
      </c>
      <c r="D249" s="483" t="s">
        <v>815</v>
      </c>
      <c r="E249" s="483" t="s">
        <v>711</v>
      </c>
      <c r="F249" s="483" t="s">
        <v>16</v>
      </c>
      <c r="G249" s="487" t="s">
        <v>712</v>
      </c>
      <c r="H249" s="488">
        <v>112692194</v>
      </c>
    </row>
    <row r="250" spans="1:8">
      <c r="A250" s="483" t="s">
        <v>40</v>
      </c>
      <c r="B250" s="483" t="s">
        <v>653</v>
      </c>
      <c r="C250" s="483" t="s">
        <v>746</v>
      </c>
      <c r="D250" s="483" t="s">
        <v>815</v>
      </c>
      <c r="E250" s="483" t="s">
        <v>711</v>
      </c>
      <c r="F250" s="483" t="s">
        <v>715</v>
      </c>
      <c r="G250" s="487" t="s">
        <v>716</v>
      </c>
      <c r="H250" s="488">
        <v>95692194</v>
      </c>
    </row>
    <row r="251" spans="1:8">
      <c r="A251" s="483" t="s">
        <v>40</v>
      </c>
      <c r="B251" s="483" t="s">
        <v>653</v>
      </c>
      <c r="C251" s="483" t="s">
        <v>746</v>
      </c>
      <c r="D251" s="483" t="s">
        <v>815</v>
      </c>
      <c r="E251" s="483" t="s">
        <v>711</v>
      </c>
      <c r="F251" s="483" t="s">
        <v>717</v>
      </c>
      <c r="G251" s="487" t="s">
        <v>718</v>
      </c>
      <c r="H251" s="488">
        <v>17000000</v>
      </c>
    </row>
    <row r="252" spans="1:8" ht="25.5">
      <c r="A252" s="483" t="s">
        <v>40</v>
      </c>
      <c r="B252" s="483" t="s">
        <v>653</v>
      </c>
      <c r="C252" s="483" t="s">
        <v>746</v>
      </c>
      <c r="D252" s="483" t="s">
        <v>815</v>
      </c>
      <c r="E252" s="483" t="s">
        <v>719</v>
      </c>
      <c r="F252" s="483" t="s">
        <v>16</v>
      </c>
      <c r="G252" s="487" t="s">
        <v>720</v>
      </c>
      <c r="H252" s="488">
        <v>362389569</v>
      </c>
    </row>
    <row r="253" spans="1:8">
      <c r="A253" s="483" t="s">
        <v>40</v>
      </c>
      <c r="B253" s="483" t="s">
        <v>653</v>
      </c>
      <c r="C253" s="483" t="s">
        <v>746</v>
      </c>
      <c r="D253" s="483" t="s">
        <v>815</v>
      </c>
      <c r="E253" s="483" t="s">
        <v>719</v>
      </c>
      <c r="F253" s="483" t="s">
        <v>790</v>
      </c>
      <c r="G253" s="487" t="s">
        <v>791</v>
      </c>
      <c r="H253" s="488">
        <v>31828079</v>
      </c>
    </row>
    <row r="254" spans="1:8">
      <c r="A254" s="483" t="s">
        <v>40</v>
      </c>
      <c r="B254" s="483" t="s">
        <v>653</v>
      </c>
      <c r="C254" s="483" t="s">
        <v>746</v>
      </c>
      <c r="D254" s="483" t="s">
        <v>815</v>
      </c>
      <c r="E254" s="483" t="s">
        <v>719</v>
      </c>
      <c r="F254" s="483" t="s">
        <v>721</v>
      </c>
      <c r="G254" s="487" t="s">
        <v>722</v>
      </c>
      <c r="H254" s="488">
        <v>101510000</v>
      </c>
    </row>
    <row r="255" spans="1:8">
      <c r="A255" s="483" t="s">
        <v>40</v>
      </c>
      <c r="B255" s="483" t="s">
        <v>653</v>
      </c>
      <c r="C255" s="483" t="s">
        <v>746</v>
      </c>
      <c r="D255" s="483" t="s">
        <v>815</v>
      </c>
      <c r="E255" s="483" t="s">
        <v>719</v>
      </c>
      <c r="F255" s="483" t="s">
        <v>723</v>
      </c>
      <c r="G255" s="487" t="s">
        <v>724</v>
      </c>
      <c r="H255" s="488">
        <v>23200000</v>
      </c>
    </row>
    <row r="256" spans="1:8">
      <c r="A256" s="483" t="s">
        <v>40</v>
      </c>
      <c r="B256" s="483" t="s">
        <v>653</v>
      </c>
      <c r="C256" s="483" t="s">
        <v>746</v>
      </c>
      <c r="D256" s="483" t="s">
        <v>815</v>
      </c>
      <c r="E256" s="483" t="s">
        <v>719</v>
      </c>
      <c r="F256" s="483" t="s">
        <v>792</v>
      </c>
      <c r="G256" s="487" t="s">
        <v>793</v>
      </c>
      <c r="H256" s="488">
        <v>84943490</v>
      </c>
    </row>
    <row r="257" spans="1:8">
      <c r="A257" s="483" t="s">
        <v>40</v>
      </c>
      <c r="B257" s="483" t="s">
        <v>653</v>
      </c>
      <c r="C257" s="483" t="s">
        <v>746</v>
      </c>
      <c r="D257" s="483" t="s">
        <v>815</v>
      </c>
      <c r="E257" s="483" t="s">
        <v>719</v>
      </c>
      <c r="F257" s="483" t="s">
        <v>810</v>
      </c>
      <c r="G257" s="487" t="s">
        <v>811</v>
      </c>
      <c r="H257" s="488">
        <v>120908000</v>
      </c>
    </row>
    <row r="258" spans="1:8">
      <c r="A258" s="483" t="s">
        <v>40</v>
      </c>
      <c r="B258" s="483" t="s">
        <v>653</v>
      </c>
      <c r="C258" s="483" t="s">
        <v>746</v>
      </c>
      <c r="D258" s="483" t="s">
        <v>815</v>
      </c>
      <c r="E258" s="483" t="s">
        <v>725</v>
      </c>
      <c r="F258" s="483" t="s">
        <v>16</v>
      </c>
      <c r="G258" s="487" t="s">
        <v>726</v>
      </c>
      <c r="H258" s="488">
        <v>278338347</v>
      </c>
    </row>
    <row r="259" spans="1:8">
      <c r="A259" s="483" t="s">
        <v>40</v>
      </c>
      <c r="B259" s="483" t="s">
        <v>653</v>
      </c>
      <c r="C259" s="483" t="s">
        <v>746</v>
      </c>
      <c r="D259" s="483" t="s">
        <v>815</v>
      </c>
      <c r="E259" s="483" t="s">
        <v>725</v>
      </c>
      <c r="F259" s="483" t="s">
        <v>812</v>
      </c>
      <c r="G259" s="487" t="s">
        <v>724</v>
      </c>
      <c r="H259" s="488">
        <v>59300000</v>
      </c>
    </row>
    <row r="260" spans="1:8">
      <c r="A260" s="483" t="s">
        <v>40</v>
      </c>
      <c r="B260" s="483" t="s">
        <v>653</v>
      </c>
      <c r="C260" s="483" t="s">
        <v>746</v>
      </c>
      <c r="D260" s="483" t="s">
        <v>815</v>
      </c>
      <c r="E260" s="483" t="s">
        <v>725</v>
      </c>
      <c r="F260" s="483" t="s">
        <v>794</v>
      </c>
      <c r="G260" s="487" t="s">
        <v>722</v>
      </c>
      <c r="H260" s="488">
        <v>54890000</v>
      </c>
    </row>
    <row r="261" spans="1:8">
      <c r="A261" s="483" t="s">
        <v>40</v>
      </c>
      <c r="B261" s="483" t="s">
        <v>653</v>
      </c>
      <c r="C261" s="483" t="s">
        <v>746</v>
      </c>
      <c r="D261" s="483" t="s">
        <v>815</v>
      </c>
      <c r="E261" s="483" t="s">
        <v>725</v>
      </c>
      <c r="F261" s="483" t="s">
        <v>727</v>
      </c>
      <c r="G261" s="487" t="s">
        <v>728</v>
      </c>
      <c r="H261" s="488">
        <v>164148347</v>
      </c>
    </row>
    <row r="262" spans="1:8">
      <c r="A262" s="483" t="s">
        <v>40</v>
      </c>
      <c r="B262" s="483" t="s">
        <v>653</v>
      </c>
      <c r="C262" s="483" t="s">
        <v>746</v>
      </c>
      <c r="D262" s="483" t="s">
        <v>815</v>
      </c>
      <c r="E262" s="483" t="s">
        <v>729</v>
      </c>
      <c r="F262" s="483" t="s">
        <v>16</v>
      </c>
      <c r="G262" s="487" t="s">
        <v>730</v>
      </c>
      <c r="H262" s="488">
        <v>1425134986</v>
      </c>
    </row>
    <row r="263" spans="1:8">
      <c r="A263" s="483" t="s">
        <v>40</v>
      </c>
      <c r="B263" s="483" t="s">
        <v>653</v>
      </c>
      <c r="C263" s="483" t="s">
        <v>746</v>
      </c>
      <c r="D263" s="483" t="s">
        <v>815</v>
      </c>
      <c r="E263" s="483" t="s">
        <v>729</v>
      </c>
      <c r="F263" s="483" t="s">
        <v>731</v>
      </c>
      <c r="G263" s="487" t="s">
        <v>732</v>
      </c>
      <c r="H263" s="488">
        <v>708579986</v>
      </c>
    </row>
    <row r="264" spans="1:8">
      <c r="A264" s="483" t="s">
        <v>40</v>
      </c>
      <c r="B264" s="483" t="s">
        <v>653</v>
      </c>
      <c r="C264" s="483" t="s">
        <v>746</v>
      </c>
      <c r="D264" s="483" t="s">
        <v>815</v>
      </c>
      <c r="E264" s="483" t="s">
        <v>729</v>
      </c>
      <c r="F264" s="483" t="s">
        <v>733</v>
      </c>
      <c r="G264" s="487" t="s">
        <v>734</v>
      </c>
      <c r="H264" s="488">
        <v>317560000</v>
      </c>
    </row>
    <row r="265" spans="1:8">
      <c r="A265" s="483" t="s">
        <v>40</v>
      </c>
      <c r="B265" s="483" t="s">
        <v>653</v>
      </c>
      <c r="C265" s="483" t="s">
        <v>746</v>
      </c>
      <c r="D265" s="483" t="s">
        <v>815</v>
      </c>
      <c r="E265" s="483" t="s">
        <v>729</v>
      </c>
      <c r="F265" s="483" t="s">
        <v>735</v>
      </c>
      <c r="G265" s="487" t="s">
        <v>92</v>
      </c>
      <c r="H265" s="488">
        <v>398995000</v>
      </c>
    </row>
    <row r="266" spans="1:8">
      <c r="A266" s="483" t="s">
        <v>40</v>
      </c>
      <c r="B266" s="483" t="s">
        <v>653</v>
      </c>
      <c r="C266" s="483" t="s">
        <v>746</v>
      </c>
      <c r="D266" s="483" t="s">
        <v>815</v>
      </c>
      <c r="E266" s="483" t="s">
        <v>795</v>
      </c>
      <c r="F266" s="483" t="s">
        <v>16</v>
      </c>
      <c r="G266" s="487" t="s">
        <v>796</v>
      </c>
      <c r="H266" s="488">
        <v>41000000</v>
      </c>
    </row>
    <row r="267" spans="1:8">
      <c r="A267" s="483" t="s">
        <v>40</v>
      </c>
      <c r="B267" s="483" t="s">
        <v>653</v>
      </c>
      <c r="C267" s="483" t="s">
        <v>746</v>
      </c>
      <c r="D267" s="483" t="s">
        <v>815</v>
      </c>
      <c r="E267" s="483" t="s">
        <v>795</v>
      </c>
      <c r="F267" s="483" t="s">
        <v>797</v>
      </c>
      <c r="G267" s="487" t="s">
        <v>798</v>
      </c>
      <c r="H267" s="488">
        <v>41000000</v>
      </c>
    </row>
    <row r="268" spans="1:8">
      <c r="A268" s="483" t="s">
        <v>40</v>
      </c>
      <c r="B268" s="483" t="s">
        <v>653</v>
      </c>
      <c r="C268" s="483" t="s">
        <v>746</v>
      </c>
      <c r="D268" s="483" t="s">
        <v>815</v>
      </c>
      <c r="E268" s="483" t="s">
        <v>736</v>
      </c>
      <c r="F268" s="483" t="s">
        <v>16</v>
      </c>
      <c r="G268" s="487" t="s">
        <v>92</v>
      </c>
      <c r="H268" s="488">
        <v>1323779000</v>
      </c>
    </row>
    <row r="269" spans="1:8">
      <c r="A269" s="483" t="s">
        <v>40</v>
      </c>
      <c r="B269" s="483" t="s">
        <v>653</v>
      </c>
      <c r="C269" s="483" t="s">
        <v>746</v>
      </c>
      <c r="D269" s="483" t="s">
        <v>815</v>
      </c>
      <c r="E269" s="483" t="s">
        <v>736</v>
      </c>
      <c r="F269" s="483" t="s">
        <v>799</v>
      </c>
      <c r="G269" s="487" t="s">
        <v>800</v>
      </c>
      <c r="H269" s="488">
        <v>8819000</v>
      </c>
    </row>
    <row r="270" spans="1:8">
      <c r="A270" s="483" t="s">
        <v>40</v>
      </c>
      <c r="B270" s="483" t="s">
        <v>653</v>
      </c>
      <c r="C270" s="483" t="s">
        <v>746</v>
      </c>
      <c r="D270" s="483" t="s">
        <v>815</v>
      </c>
      <c r="E270" s="483" t="s">
        <v>736</v>
      </c>
      <c r="F270" s="483" t="s">
        <v>737</v>
      </c>
      <c r="G270" s="487" t="s">
        <v>738</v>
      </c>
      <c r="H270" s="488">
        <v>1314960000</v>
      </c>
    </row>
    <row r="271" spans="1:8">
      <c r="A271" s="483" t="s">
        <v>40</v>
      </c>
      <c r="B271" s="483" t="s">
        <v>653</v>
      </c>
      <c r="C271" s="483" t="s">
        <v>746</v>
      </c>
      <c r="D271" s="483" t="s">
        <v>815</v>
      </c>
      <c r="E271" s="483" t="s">
        <v>825</v>
      </c>
      <c r="F271" s="483" t="s">
        <v>16</v>
      </c>
      <c r="G271" s="487" t="s">
        <v>826</v>
      </c>
      <c r="H271" s="488">
        <v>1806177000</v>
      </c>
    </row>
    <row r="272" spans="1:8">
      <c r="A272" s="483" t="s">
        <v>40</v>
      </c>
      <c r="B272" s="483" t="s">
        <v>653</v>
      </c>
      <c r="C272" s="483" t="s">
        <v>746</v>
      </c>
      <c r="D272" s="483" t="s">
        <v>815</v>
      </c>
      <c r="E272" s="483" t="s">
        <v>825</v>
      </c>
      <c r="F272" s="483" t="s">
        <v>827</v>
      </c>
      <c r="G272" s="487" t="s">
        <v>828</v>
      </c>
      <c r="H272" s="488">
        <v>1806177000</v>
      </c>
    </row>
    <row r="273" spans="1:8">
      <c r="A273" s="483" t="s">
        <v>40</v>
      </c>
      <c r="B273" s="483" t="s">
        <v>653</v>
      </c>
      <c r="C273" s="483" t="s">
        <v>746</v>
      </c>
      <c r="D273" s="483" t="s">
        <v>815</v>
      </c>
      <c r="E273" s="483" t="s">
        <v>829</v>
      </c>
      <c r="F273" s="483" t="s">
        <v>16</v>
      </c>
      <c r="G273" s="487" t="s">
        <v>830</v>
      </c>
      <c r="H273" s="488">
        <v>239226000</v>
      </c>
    </row>
    <row r="274" spans="1:8">
      <c r="A274" s="483" t="s">
        <v>40</v>
      </c>
      <c r="B274" s="483" t="s">
        <v>653</v>
      </c>
      <c r="C274" s="483" t="s">
        <v>746</v>
      </c>
      <c r="D274" s="483" t="s">
        <v>815</v>
      </c>
      <c r="E274" s="483" t="s">
        <v>829</v>
      </c>
      <c r="F274" s="483" t="s">
        <v>831</v>
      </c>
      <c r="G274" s="487" t="s">
        <v>832</v>
      </c>
      <c r="H274" s="488">
        <v>239226000</v>
      </c>
    </row>
    <row r="275" spans="1:8">
      <c r="A275" s="483" t="s">
        <v>40</v>
      </c>
      <c r="B275" s="483" t="s">
        <v>653</v>
      </c>
      <c r="C275" s="483" t="s">
        <v>746</v>
      </c>
      <c r="D275" s="483" t="s">
        <v>833</v>
      </c>
      <c r="E275" s="483" t="s">
        <v>16</v>
      </c>
      <c r="F275" s="483" t="s">
        <v>16</v>
      </c>
      <c r="G275" s="487" t="s">
        <v>834</v>
      </c>
      <c r="H275" s="488">
        <v>124842000</v>
      </c>
    </row>
    <row r="276" spans="1:8" ht="25.5">
      <c r="A276" s="483" t="s">
        <v>40</v>
      </c>
      <c r="B276" s="483" t="s">
        <v>653</v>
      </c>
      <c r="C276" s="483" t="s">
        <v>746</v>
      </c>
      <c r="D276" s="483" t="s">
        <v>833</v>
      </c>
      <c r="E276" s="483" t="s">
        <v>819</v>
      </c>
      <c r="F276" s="483" t="s">
        <v>16</v>
      </c>
      <c r="G276" s="487" t="s">
        <v>820</v>
      </c>
      <c r="H276" s="488">
        <v>124842000</v>
      </c>
    </row>
    <row r="277" spans="1:8">
      <c r="A277" s="483" t="s">
        <v>40</v>
      </c>
      <c r="B277" s="483" t="s">
        <v>653</v>
      </c>
      <c r="C277" s="483" t="s">
        <v>746</v>
      </c>
      <c r="D277" s="483" t="s">
        <v>833</v>
      </c>
      <c r="E277" s="483" t="s">
        <v>819</v>
      </c>
      <c r="F277" s="483" t="s">
        <v>835</v>
      </c>
      <c r="G277" s="487" t="s">
        <v>836</v>
      </c>
      <c r="H277" s="488">
        <v>124842000</v>
      </c>
    </row>
    <row r="278" spans="1:8" ht="38.25">
      <c r="A278" s="483" t="s">
        <v>40</v>
      </c>
      <c r="B278" s="483" t="s">
        <v>653</v>
      </c>
      <c r="C278" s="483" t="s">
        <v>746</v>
      </c>
      <c r="D278" s="483" t="s">
        <v>837</v>
      </c>
      <c r="E278" s="483" t="s">
        <v>16</v>
      </c>
      <c r="F278" s="483" t="s">
        <v>16</v>
      </c>
      <c r="G278" s="487" t="s">
        <v>838</v>
      </c>
      <c r="H278" s="488">
        <v>249710000</v>
      </c>
    </row>
    <row r="279" spans="1:8">
      <c r="A279" s="483" t="s">
        <v>40</v>
      </c>
      <c r="B279" s="483" t="s">
        <v>653</v>
      </c>
      <c r="C279" s="483" t="s">
        <v>746</v>
      </c>
      <c r="D279" s="483" t="s">
        <v>837</v>
      </c>
      <c r="E279" s="483" t="s">
        <v>711</v>
      </c>
      <c r="F279" s="483" t="s">
        <v>16</v>
      </c>
      <c r="G279" s="487" t="s">
        <v>712</v>
      </c>
      <c r="H279" s="488">
        <v>203500000</v>
      </c>
    </row>
    <row r="280" spans="1:8">
      <c r="A280" s="483" t="s">
        <v>40</v>
      </c>
      <c r="B280" s="483" t="s">
        <v>653</v>
      </c>
      <c r="C280" s="483" t="s">
        <v>746</v>
      </c>
      <c r="D280" s="483" t="s">
        <v>837</v>
      </c>
      <c r="E280" s="483" t="s">
        <v>711</v>
      </c>
      <c r="F280" s="483" t="s">
        <v>713</v>
      </c>
      <c r="G280" s="487" t="s">
        <v>714</v>
      </c>
      <c r="H280" s="488">
        <v>3500000</v>
      </c>
    </row>
    <row r="281" spans="1:8">
      <c r="A281" s="483" t="s">
        <v>40</v>
      </c>
      <c r="B281" s="483" t="s">
        <v>653</v>
      </c>
      <c r="C281" s="483" t="s">
        <v>746</v>
      </c>
      <c r="D281" s="483" t="s">
        <v>837</v>
      </c>
      <c r="E281" s="483" t="s">
        <v>711</v>
      </c>
      <c r="F281" s="483" t="s">
        <v>839</v>
      </c>
      <c r="G281" s="487" t="s">
        <v>840</v>
      </c>
      <c r="H281" s="488">
        <v>200000000</v>
      </c>
    </row>
    <row r="282" spans="1:8">
      <c r="A282" s="483" t="s">
        <v>40</v>
      </c>
      <c r="B282" s="483" t="s">
        <v>653</v>
      </c>
      <c r="C282" s="483" t="s">
        <v>746</v>
      </c>
      <c r="D282" s="483" t="s">
        <v>837</v>
      </c>
      <c r="E282" s="483" t="s">
        <v>729</v>
      </c>
      <c r="F282" s="483" t="s">
        <v>16</v>
      </c>
      <c r="G282" s="487" t="s">
        <v>730</v>
      </c>
      <c r="H282" s="488">
        <v>26710000</v>
      </c>
    </row>
    <row r="283" spans="1:8">
      <c r="A283" s="483" t="s">
        <v>40</v>
      </c>
      <c r="B283" s="483" t="s">
        <v>653</v>
      </c>
      <c r="C283" s="483" t="s">
        <v>746</v>
      </c>
      <c r="D283" s="483" t="s">
        <v>837</v>
      </c>
      <c r="E283" s="483" t="s">
        <v>729</v>
      </c>
      <c r="F283" s="483" t="s">
        <v>731</v>
      </c>
      <c r="G283" s="487" t="s">
        <v>732</v>
      </c>
      <c r="H283" s="488">
        <v>26710000</v>
      </c>
    </row>
    <row r="284" spans="1:8">
      <c r="A284" s="483" t="s">
        <v>40</v>
      </c>
      <c r="B284" s="483" t="s">
        <v>653</v>
      </c>
      <c r="C284" s="483" t="s">
        <v>746</v>
      </c>
      <c r="D284" s="483" t="s">
        <v>837</v>
      </c>
      <c r="E284" s="483" t="s">
        <v>736</v>
      </c>
      <c r="F284" s="483" t="s">
        <v>16</v>
      </c>
      <c r="G284" s="487" t="s">
        <v>92</v>
      </c>
      <c r="H284" s="488">
        <v>19500000</v>
      </c>
    </row>
    <row r="285" spans="1:8">
      <c r="A285" s="483" t="s">
        <v>40</v>
      </c>
      <c r="B285" s="483" t="s">
        <v>653</v>
      </c>
      <c r="C285" s="483" t="s">
        <v>746</v>
      </c>
      <c r="D285" s="483" t="s">
        <v>837</v>
      </c>
      <c r="E285" s="483" t="s">
        <v>736</v>
      </c>
      <c r="F285" s="483" t="s">
        <v>737</v>
      </c>
      <c r="G285" s="487" t="s">
        <v>738</v>
      </c>
      <c r="H285" s="488">
        <v>19500000</v>
      </c>
    </row>
    <row r="286" spans="1:8">
      <c r="A286" s="483" t="s">
        <v>40</v>
      </c>
      <c r="B286" s="483" t="s">
        <v>653</v>
      </c>
      <c r="C286" s="483" t="s">
        <v>841</v>
      </c>
      <c r="D286" s="483" t="s">
        <v>16</v>
      </c>
      <c r="E286" s="483" t="s">
        <v>16</v>
      </c>
      <c r="F286" s="483" t="s">
        <v>16</v>
      </c>
      <c r="G286" s="487" t="s">
        <v>842</v>
      </c>
      <c r="H286" s="488">
        <v>793658000</v>
      </c>
    </row>
    <row r="287" spans="1:8">
      <c r="A287" s="483" t="s">
        <v>40</v>
      </c>
      <c r="B287" s="483" t="s">
        <v>653</v>
      </c>
      <c r="C287" s="483" t="s">
        <v>841</v>
      </c>
      <c r="D287" s="483" t="s">
        <v>843</v>
      </c>
      <c r="E287" s="483" t="s">
        <v>16</v>
      </c>
      <c r="F287" s="483" t="s">
        <v>16</v>
      </c>
      <c r="G287" s="487" t="s">
        <v>844</v>
      </c>
      <c r="H287" s="488">
        <v>793658000</v>
      </c>
    </row>
    <row r="288" spans="1:8">
      <c r="A288" s="483" t="s">
        <v>40</v>
      </c>
      <c r="B288" s="483" t="s">
        <v>653</v>
      </c>
      <c r="C288" s="483" t="s">
        <v>841</v>
      </c>
      <c r="D288" s="483" t="s">
        <v>843</v>
      </c>
      <c r="E288" s="483" t="s">
        <v>695</v>
      </c>
      <c r="F288" s="483" t="s">
        <v>16</v>
      </c>
      <c r="G288" s="487" t="s">
        <v>696</v>
      </c>
      <c r="H288" s="488">
        <v>30090000</v>
      </c>
    </row>
    <row r="289" spans="1:8">
      <c r="A289" s="483" t="s">
        <v>40</v>
      </c>
      <c r="B289" s="483" t="s">
        <v>653</v>
      </c>
      <c r="C289" s="483" t="s">
        <v>841</v>
      </c>
      <c r="D289" s="483" t="s">
        <v>843</v>
      </c>
      <c r="E289" s="483" t="s">
        <v>695</v>
      </c>
      <c r="F289" s="483" t="s">
        <v>845</v>
      </c>
      <c r="G289" s="487" t="s">
        <v>846</v>
      </c>
      <c r="H289" s="488">
        <v>30090000</v>
      </c>
    </row>
    <row r="290" spans="1:8">
      <c r="A290" s="483" t="s">
        <v>40</v>
      </c>
      <c r="B290" s="483" t="s">
        <v>653</v>
      </c>
      <c r="C290" s="483" t="s">
        <v>841</v>
      </c>
      <c r="D290" s="483" t="s">
        <v>843</v>
      </c>
      <c r="E290" s="483" t="s">
        <v>699</v>
      </c>
      <c r="F290" s="483" t="s">
        <v>16</v>
      </c>
      <c r="G290" s="487" t="s">
        <v>700</v>
      </c>
      <c r="H290" s="488">
        <v>152658000</v>
      </c>
    </row>
    <row r="291" spans="1:8">
      <c r="A291" s="483" t="s">
        <v>40</v>
      </c>
      <c r="B291" s="483" t="s">
        <v>653</v>
      </c>
      <c r="C291" s="483" t="s">
        <v>841</v>
      </c>
      <c r="D291" s="483" t="s">
        <v>843</v>
      </c>
      <c r="E291" s="483" t="s">
        <v>699</v>
      </c>
      <c r="F291" s="483" t="s">
        <v>703</v>
      </c>
      <c r="G291" s="487" t="s">
        <v>704</v>
      </c>
      <c r="H291" s="488">
        <v>152658000</v>
      </c>
    </row>
    <row r="292" spans="1:8">
      <c r="A292" s="483" t="s">
        <v>40</v>
      </c>
      <c r="B292" s="483" t="s">
        <v>653</v>
      </c>
      <c r="C292" s="483" t="s">
        <v>841</v>
      </c>
      <c r="D292" s="483" t="s">
        <v>843</v>
      </c>
      <c r="E292" s="483" t="s">
        <v>711</v>
      </c>
      <c r="F292" s="483" t="s">
        <v>16</v>
      </c>
      <c r="G292" s="487" t="s">
        <v>712</v>
      </c>
      <c r="H292" s="488">
        <v>330400000</v>
      </c>
    </row>
    <row r="293" spans="1:8">
      <c r="A293" s="483" t="s">
        <v>40</v>
      </c>
      <c r="B293" s="483" t="s">
        <v>653</v>
      </c>
      <c r="C293" s="483" t="s">
        <v>841</v>
      </c>
      <c r="D293" s="483" t="s">
        <v>843</v>
      </c>
      <c r="E293" s="483" t="s">
        <v>711</v>
      </c>
      <c r="F293" s="483" t="s">
        <v>713</v>
      </c>
      <c r="G293" s="487" t="s">
        <v>714</v>
      </c>
      <c r="H293" s="488">
        <v>32400000</v>
      </c>
    </row>
    <row r="294" spans="1:8">
      <c r="A294" s="483" t="s">
        <v>40</v>
      </c>
      <c r="B294" s="483" t="s">
        <v>653</v>
      </c>
      <c r="C294" s="483" t="s">
        <v>841</v>
      </c>
      <c r="D294" s="483" t="s">
        <v>843</v>
      </c>
      <c r="E294" s="483" t="s">
        <v>711</v>
      </c>
      <c r="F294" s="483" t="s">
        <v>715</v>
      </c>
      <c r="G294" s="487" t="s">
        <v>716</v>
      </c>
      <c r="H294" s="488">
        <v>298000000</v>
      </c>
    </row>
    <row r="295" spans="1:8" ht="25.5">
      <c r="A295" s="483" t="s">
        <v>40</v>
      </c>
      <c r="B295" s="483" t="s">
        <v>653</v>
      </c>
      <c r="C295" s="483" t="s">
        <v>841</v>
      </c>
      <c r="D295" s="483" t="s">
        <v>843</v>
      </c>
      <c r="E295" s="483" t="s">
        <v>719</v>
      </c>
      <c r="F295" s="483" t="s">
        <v>16</v>
      </c>
      <c r="G295" s="487" t="s">
        <v>720</v>
      </c>
      <c r="H295" s="488">
        <v>105510000</v>
      </c>
    </row>
    <row r="296" spans="1:8">
      <c r="A296" s="483" t="s">
        <v>40</v>
      </c>
      <c r="B296" s="483" t="s">
        <v>653</v>
      </c>
      <c r="C296" s="483" t="s">
        <v>841</v>
      </c>
      <c r="D296" s="483" t="s">
        <v>843</v>
      </c>
      <c r="E296" s="483" t="s">
        <v>719</v>
      </c>
      <c r="F296" s="483" t="s">
        <v>847</v>
      </c>
      <c r="G296" s="487" t="s">
        <v>848</v>
      </c>
      <c r="H296" s="488">
        <v>56510000</v>
      </c>
    </row>
    <row r="297" spans="1:8">
      <c r="A297" s="483" t="s">
        <v>40</v>
      </c>
      <c r="B297" s="483" t="s">
        <v>653</v>
      </c>
      <c r="C297" s="483" t="s">
        <v>841</v>
      </c>
      <c r="D297" s="483" t="s">
        <v>843</v>
      </c>
      <c r="E297" s="483" t="s">
        <v>719</v>
      </c>
      <c r="F297" s="483" t="s">
        <v>849</v>
      </c>
      <c r="G297" s="487" t="s">
        <v>850</v>
      </c>
      <c r="H297" s="488">
        <v>49000000</v>
      </c>
    </row>
    <row r="298" spans="1:8">
      <c r="A298" s="483" t="s">
        <v>40</v>
      </c>
      <c r="B298" s="483" t="s">
        <v>653</v>
      </c>
      <c r="C298" s="483" t="s">
        <v>841</v>
      </c>
      <c r="D298" s="483" t="s">
        <v>843</v>
      </c>
      <c r="E298" s="483" t="s">
        <v>736</v>
      </c>
      <c r="F298" s="483" t="s">
        <v>16</v>
      </c>
      <c r="G298" s="487" t="s">
        <v>92</v>
      </c>
      <c r="H298" s="488">
        <v>175000000</v>
      </c>
    </row>
    <row r="299" spans="1:8">
      <c r="A299" s="483" t="s">
        <v>40</v>
      </c>
      <c r="B299" s="483" t="s">
        <v>653</v>
      </c>
      <c r="C299" s="483" t="s">
        <v>841</v>
      </c>
      <c r="D299" s="483" t="s">
        <v>843</v>
      </c>
      <c r="E299" s="483" t="s">
        <v>736</v>
      </c>
      <c r="F299" s="483" t="s">
        <v>737</v>
      </c>
      <c r="G299" s="487" t="s">
        <v>738</v>
      </c>
      <c r="H299" s="488">
        <v>175000000</v>
      </c>
    </row>
    <row r="300" spans="1:8">
      <c r="A300" s="483" t="s">
        <v>40</v>
      </c>
      <c r="B300" s="483" t="s">
        <v>653</v>
      </c>
      <c r="C300" s="483" t="s">
        <v>851</v>
      </c>
      <c r="D300" s="483" t="s">
        <v>16</v>
      </c>
      <c r="E300" s="483" t="s">
        <v>16</v>
      </c>
      <c r="F300" s="483" t="s">
        <v>16</v>
      </c>
      <c r="G300" s="487" t="s">
        <v>852</v>
      </c>
      <c r="H300" s="488">
        <v>32859042019</v>
      </c>
    </row>
    <row r="301" spans="1:8">
      <c r="A301" s="483" t="s">
        <v>40</v>
      </c>
      <c r="B301" s="483" t="s">
        <v>653</v>
      </c>
      <c r="C301" s="483" t="s">
        <v>851</v>
      </c>
      <c r="D301" s="483" t="s">
        <v>853</v>
      </c>
      <c r="E301" s="483" t="s">
        <v>16</v>
      </c>
      <c r="F301" s="483" t="s">
        <v>16</v>
      </c>
      <c r="G301" s="487" t="s">
        <v>854</v>
      </c>
      <c r="H301" s="488">
        <v>8178491626</v>
      </c>
    </row>
    <row r="302" spans="1:8" ht="25.5">
      <c r="A302" s="483" t="s">
        <v>40</v>
      </c>
      <c r="B302" s="483" t="s">
        <v>653</v>
      </c>
      <c r="C302" s="483" t="s">
        <v>851</v>
      </c>
      <c r="D302" s="483" t="s">
        <v>853</v>
      </c>
      <c r="E302" s="483" t="s">
        <v>719</v>
      </c>
      <c r="F302" s="483" t="s">
        <v>16</v>
      </c>
      <c r="G302" s="487" t="s">
        <v>720</v>
      </c>
      <c r="H302" s="488">
        <v>674942000</v>
      </c>
    </row>
    <row r="303" spans="1:8">
      <c r="A303" s="483" t="s">
        <v>40</v>
      </c>
      <c r="B303" s="483" t="s">
        <v>653</v>
      </c>
      <c r="C303" s="483" t="s">
        <v>851</v>
      </c>
      <c r="D303" s="483" t="s">
        <v>853</v>
      </c>
      <c r="E303" s="483" t="s">
        <v>719</v>
      </c>
      <c r="F303" s="483" t="s">
        <v>855</v>
      </c>
      <c r="G303" s="487" t="s">
        <v>856</v>
      </c>
      <c r="H303" s="488">
        <v>674942000</v>
      </c>
    </row>
    <row r="304" spans="1:8">
      <c r="A304" s="483" t="s">
        <v>40</v>
      </c>
      <c r="B304" s="483" t="s">
        <v>653</v>
      </c>
      <c r="C304" s="483" t="s">
        <v>851</v>
      </c>
      <c r="D304" s="483" t="s">
        <v>853</v>
      </c>
      <c r="E304" s="483" t="s">
        <v>725</v>
      </c>
      <c r="F304" s="483" t="s">
        <v>16</v>
      </c>
      <c r="G304" s="487" t="s">
        <v>726</v>
      </c>
      <c r="H304" s="488">
        <v>27042650</v>
      </c>
    </row>
    <row r="305" spans="1:8">
      <c r="A305" s="483" t="s">
        <v>40</v>
      </c>
      <c r="B305" s="483" t="s">
        <v>653</v>
      </c>
      <c r="C305" s="483" t="s">
        <v>851</v>
      </c>
      <c r="D305" s="483" t="s">
        <v>853</v>
      </c>
      <c r="E305" s="483" t="s">
        <v>725</v>
      </c>
      <c r="F305" s="483" t="s">
        <v>727</v>
      </c>
      <c r="G305" s="487" t="s">
        <v>728</v>
      </c>
      <c r="H305" s="488">
        <v>27042650</v>
      </c>
    </row>
    <row r="306" spans="1:8">
      <c r="A306" s="483" t="s">
        <v>40</v>
      </c>
      <c r="B306" s="483" t="s">
        <v>653</v>
      </c>
      <c r="C306" s="483" t="s">
        <v>851</v>
      </c>
      <c r="D306" s="483" t="s">
        <v>853</v>
      </c>
      <c r="E306" s="483" t="s">
        <v>825</v>
      </c>
      <c r="F306" s="483" t="s">
        <v>16</v>
      </c>
      <c r="G306" s="487" t="s">
        <v>826</v>
      </c>
      <c r="H306" s="488">
        <v>6636765900</v>
      </c>
    </row>
    <row r="307" spans="1:8">
      <c r="A307" s="483" t="s">
        <v>40</v>
      </c>
      <c r="B307" s="483" t="s">
        <v>653</v>
      </c>
      <c r="C307" s="483" t="s">
        <v>851</v>
      </c>
      <c r="D307" s="483" t="s">
        <v>853</v>
      </c>
      <c r="E307" s="483" t="s">
        <v>825</v>
      </c>
      <c r="F307" s="483" t="s">
        <v>827</v>
      </c>
      <c r="G307" s="487" t="s">
        <v>828</v>
      </c>
      <c r="H307" s="488">
        <v>6636765900</v>
      </c>
    </row>
    <row r="308" spans="1:8">
      <c r="A308" s="483" t="s">
        <v>40</v>
      </c>
      <c r="B308" s="483" t="s">
        <v>653</v>
      </c>
      <c r="C308" s="483" t="s">
        <v>851</v>
      </c>
      <c r="D308" s="483" t="s">
        <v>853</v>
      </c>
      <c r="E308" s="483" t="s">
        <v>829</v>
      </c>
      <c r="F308" s="483" t="s">
        <v>16</v>
      </c>
      <c r="G308" s="487" t="s">
        <v>830</v>
      </c>
      <c r="H308" s="488">
        <v>839741076</v>
      </c>
    </row>
    <row r="309" spans="1:8">
      <c r="A309" s="483" t="s">
        <v>40</v>
      </c>
      <c r="B309" s="483" t="s">
        <v>653</v>
      </c>
      <c r="C309" s="483" t="s">
        <v>851</v>
      </c>
      <c r="D309" s="483" t="s">
        <v>853</v>
      </c>
      <c r="E309" s="483" t="s">
        <v>829</v>
      </c>
      <c r="F309" s="483" t="s">
        <v>857</v>
      </c>
      <c r="G309" s="487" t="s">
        <v>858</v>
      </c>
      <c r="H309" s="488">
        <v>13793000</v>
      </c>
    </row>
    <row r="310" spans="1:8">
      <c r="A310" s="483" t="s">
        <v>40</v>
      </c>
      <c r="B310" s="483" t="s">
        <v>653</v>
      </c>
      <c r="C310" s="483" t="s">
        <v>851</v>
      </c>
      <c r="D310" s="483" t="s">
        <v>853</v>
      </c>
      <c r="E310" s="483" t="s">
        <v>829</v>
      </c>
      <c r="F310" s="483" t="s">
        <v>831</v>
      </c>
      <c r="G310" s="487" t="s">
        <v>832</v>
      </c>
      <c r="H310" s="488">
        <v>704761076</v>
      </c>
    </row>
    <row r="311" spans="1:8">
      <c r="A311" s="483" t="s">
        <v>40</v>
      </c>
      <c r="B311" s="483" t="s">
        <v>653</v>
      </c>
      <c r="C311" s="483" t="s">
        <v>851</v>
      </c>
      <c r="D311" s="483" t="s">
        <v>853</v>
      </c>
      <c r="E311" s="483" t="s">
        <v>829</v>
      </c>
      <c r="F311" s="483" t="s">
        <v>859</v>
      </c>
      <c r="G311" s="487" t="s">
        <v>92</v>
      </c>
      <c r="H311" s="488">
        <v>121187000</v>
      </c>
    </row>
    <row r="312" spans="1:8" ht="25.5">
      <c r="A312" s="483" t="s">
        <v>40</v>
      </c>
      <c r="B312" s="483" t="s">
        <v>653</v>
      </c>
      <c r="C312" s="483" t="s">
        <v>851</v>
      </c>
      <c r="D312" s="483" t="s">
        <v>860</v>
      </c>
      <c r="E312" s="483" t="s">
        <v>16</v>
      </c>
      <c r="F312" s="483" t="s">
        <v>16</v>
      </c>
      <c r="G312" s="487" t="s">
        <v>861</v>
      </c>
      <c r="H312" s="488">
        <v>375521600</v>
      </c>
    </row>
    <row r="313" spans="1:8">
      <c r="A313" s="483" t="s">
        <v>40</v>
      </c>
      <c r="B313" s="483" t="s">
        <v>653</v>
      </c>
      <c r="C313" s="483" t="s">
        <v>851</v>
      </c>
      <c r="D313" s="483" t="s">
        <v>860</v>
      </c>
      <c r="E313" s="483" t="s">
        <v>729</v>
      </c>
      <c r="F313" s="483" t="s">
        <v>16</v>
      </c>
      <c r="G313" s="487" t="s">
        <v>730</v>
      </c>
      <c r="H313" s="488">
        <v>280175600</v>
      </c>
    </row>
    <row r="314" spans="1:8">
      <c r="A314" s="483" t="s">
        <v>40</v>
      </c>
      <c r="B314" s="483" t="s">
        <v>653</v>
      </c>
      <c r="C314" s="483" t="s">
        <v>851</v>
      </c>
      <c r="D314" s="483" t="s">
        <v>860</v>
      </c>
      <c r="E314" s="483" t="s">
        <v>729</v>
      </c>
      <c r="F314" s="483" t="s">
        <v>731</v>
      </c>
      <c r="G314" s="487" t="s">
        <v>732</v>
      </c>
      <c r="H314" s="488">
        <v>280175600</v>
      </c>
    </row>
    <row r="315" spans="1:8">
      <c r="A315" s="483" t="s">
        <v>40</v>
      </c>
      <c r="B315" s="483" t="s">
        <v>653</v>
      </c>
      <c r="C315" s="483" t="s">
        <v>851</v>
      </c>
      <c r="D315" s="483" t="s">
        <v>860</v>
      </c>
      <c r="E315" s="483" t="s">
        <v>736</v>
      </c>
      <c r="F315" s="483" t="s">
        <v>16</v>
      </c>
      <c r="G315" s="487" t="s">
        <v>92</v>
      </c>
      <c r="H315" s="488">
        <v>95346000</v>
      </c>
    </row>
    <row r="316" spans="1:8">
      <c r="A316" s="483" t="s">
        <v>40</v>
      </c>
      <c r="B316" s="483" t="s">
        <v>653</v>
      </c>
      <c r="C316" s="483" t="s">
        <v>851</v>
      </c>
      <c r="D316" s="483" t="s">
        <v>860</v>
      </c>
      <c r="E316" s="483" t="s">
        <v>736</v>
      </c>
      <c r="F316" s="483" t="s">
        <v>799</v>
      </c>
      <c r="G316" s="487" t="s">
        <v>800</v>
      </c>
      <c r="H316" s="488">
        <v>95346000</v>
      </c>
    </row>
    <row r="317" spans="1:8">
      <c r="A317" s="483" t="s">
        <v>40</v>
      </c>
      <c r="B317" s="483" t="s">
        <v>653</v>
      </c>
      <c r="C317" s="483" t="s">
        <v>851</v>
      </c>
      <c r="D317" s="483" t="s">
        <v>862</v>
      </c>
      <c r="E317" s="483" t="s">
        <v>16</v>
      </c>
      <c r="F317" s="483" t="s">
        <v>16</v>
      </c>
      <c r="G317" s="487" t="s">
        <v>863</v>
      </c>
      <c r="H317" s="488">
        <v>24305028793</v>
      </c>
    </row>
    <row r="318" spans="1:8">
      <c r="A318" s="483" t="s">
        <v>40</v>
      </c>
      <c r="B318" s="483" t="s">
        <v>653</v>
      </c>
      <c r="C318" s="483" t="s">
        <v>851</v>
      </c>
      <c r="D318" s="483" t="s">
        <v>862</v>
      </c>
      <c r="E318" s="483" t="s">
        <v>658</v>
      </c>
      <c r="F318" s="483" t="s">
        <v>16</v>
      </c>
      <c r="G318" s="487" t="s">
        <v>659</v>
      </c>
      <c r="H318" s="488">
        <v>462758400</v>
      </c>
    </row>
    <row r="319" spans="1:8">
      <c r="A319" s="483" t="s">
        <v>40</v>
      </c>
      <c r="B319" s="483" t="s">
        <v>653</v>
      </c>
      <c r="C319" s="483" t="s">
        <v>851</v>
      </c>
      <c r="D319" s="483" t="s">
        <v>862</v>
      </c>
      <c r="E319" s="483" t="s">
        <v>658</v>
      </c>
      <c r="F319" s="483" t="s">
        <v>660</v>
      </c>
      <c r="G319" s="487" t="s">
        <v>661</v>
      </c>
      <c r="H319" s="488">
        <v>462758400</v>
      </c>
    </row>
    <row r="320" spans="1:8">
      <c r="A320" s="483" t="s">
        <v>40</v>
      </c>
      <c r="B320" s="483" t="s">
        <v>653</v>
      </c>
      <c r="C320" s="483" t="s">
        <v>851</v>
      </c>
      <c r="D320" s="483" t="s">
        <v>862</v>
      </c>
      <c r="E320" s="483" t="s">
        <v>662</v>
      </c>
      <c r="F320" s="483" t="s">
        <v>16</v>
      </c>
      <c r="G320" s="487" t="s">
        <v>663</v>
      </c>
      <c r="H320" s="488">
        <v>81383072</v>
      </c>
    </row>
    <row r="321" spans="1:8">
      <c r="A321" s="483" t="s">
        <v>40</v>
      </c>
      <c r="B321" s="483" t="s">
        <v>653</v>
      </c>
      <c r="C321" s="483" t="s">
        <v>851</v>
      </c>
      <c r="D321" s="483" t="s">
        <v>862</v>
      </c>
      <c r="E321" s="483" t="s">
        <v>662</v>
      </c>
      <c r="F321" s="483" t="s">
        <v>664</v>
      </c>
      <c r="G321" s="487" t="s">
        <v>665</v>
      </c>
      <c r="H321" s="488">
        <v>5616000</v>
      </c>
    </row>
    <row r="322" spans="1:8">
      <c r="A322" s="483" t="s">
        <v>40</v>
      </c>
      <c r="B322" s="483" t="s">
        <v>653</v>
      </c>
      <c r="C322" s="483" t="s">
        <v>851</v>
      </c>
      <c r="D322" s="483" t="s">
        <v>862</v>
      </c>
      <c r="E322" s="483" t="s">
        <v>662</v>
      </c>
      <c r="F322" s="483" t="s">
        <v>666</v>
      </c>
      <c r="G322" s="487" t="s">
        <v>667</v>
      </c>
      <c r="H322" s="488">
        <v>26208000</v>
      </c>
    </row>
    <row r="323" spans="1:8">
      <c r="A323" s="483" t="s">
        <v>40</v>
      </c>
      <c r="B323" s="483" t="s">
        <v>653</v>
      </c>
      <c r="C323" s="483" t="s">
        <v>851</v>
      </c>
      <c r="D323" s="483" t="s">
        <v>862</v>
      </c>
      <c r="E323" s="483" t="s">
        <v>662</v>
      </c>
      <c r="F323" s="483" t="s">
        <v>754</v>
      </c>
      <c r="G323" s="487" t="s">
        <v>755</v>
      </c>
      <c r="H323" s="488">
        <v>26884472</v>
      </c>
    </row>
    <row r="324" spans="1:8">
      <c r="A324" s="483" t="s">
        <v>40</v>
      </c>
      <c r="B324" s="483" t="s">
        <v>653</v>
      </c>
      <c r="C324" s="483" t="s">
        <v>851</v>
      </c>
      <c r="D324" s="483" t="s">
        <v>862</v>
      </c>
      <c r="E324" s="483" t="s">
        <v>662</v>
      </c>
      <c r="F324" s="483" t="s">
        <v>756</v>
      </c>
      <c r="G324" s="487" t="s">
        <v>757</v>
      </c>
      <c r="H324" s="488">
        <v>8424000</v>
      </c>
    </row>
    <row r="325" spans="1:8">
      <c r="A325" s="483" t="s">
        <v>40</v>
      </c>
      <c r="B325" s="483" t="s">
        <v>653</v>
      </c>
      <c r="C325" s="483" t="s">
        <v>851</v>
      </c>
      <c r="D325" s="483" t="s">
        <v>862</v>
      </c>
      <c r="E325" s="483" t="s">
        <v>662</v>
      </c>
      <c r="F325" s="483" t="s">
        <v>668</v>
      </c>
      <c r="G325" s="487" t="s">
        <v>669</v>
      </c>
      <c r="H325" s="488">
        <v>1404000</v>
      </c>
    </row>
    <row r="326" spans="1:8">
      <c r="A326" s="483" t="s">
        <v>40</v>
      </c>
      <c r="B326" s="483" t="s">
        <v>653</v>
      </c>
      <c r="C326" s="483" t="s">
        <v>851</v>
      </c>
      <c r="D326" s="483" t="s">
        <v>862</v>
      </c>
      <c r="E326" s="483" t="s">
        <v>662</v>
      </c>
      <c r="F326" s="483" t="s">
        <v>674</v>
      </c>
      <c r="G326" s="487" t="s">
        <v>675</v>
      </c>
      <c r="H326" s="488">
        <v>12846600</v>
      </c>
    </row>
    <row r="327" spans="1:8">
      <c r="A327" s="483" t="s">
        <v>40</v>
      </c>
      <c r="B327" s="483" t="s">
        <v>653</v>
      </c>
      <c r="C327" s="483" t="s">
        <v>851</v>
      </c>
      <c r="D327" s="483" t="s">
        <v>862</v>
      </c>
      <c r="E327" s="483" t="s">
        <v>678</v>
      </c>
      <c r="F327" s="483" t="s">
        <v>16</v>
      </c>
      <c r="G327" s="487" t="s">
        <v>679</v>
      </c>
      <c r="H327" s="488">
        <v>98168000</v>
      </c>
    </row>
    <row r="328" spans="1:8">
      <c r="A328" s="483" t="s">
        <v>40</v>
      </c>
      <c r="B328" s="483" t="s">
        <v>653</v>
      </c>
      <c r="C328" s="483" t="s">
        <v>851</v>
      </c>
      <c r="D328" s="483" t="s">
        <v>862</v>
      </c>
      <c r="E328" s="483" t="s">
        <v>678</v>
      </c>
      <c r="F328" s="483" t="s">
        <v>680</v>
      </c>
      <c r="G328" s="487" t="s">
        <v>681</v>
      </c>
      <c r="H328" s="488">
        <v>98168000</v>
      </c>
    </row>
    <row r="329" spans="1:8">
      <c r="A329" s="483" t="s">
        <v>40</v>
      </c>
      <c r="B329" s="483" t="s">
        <v>653</v>
      </c>
      <c r="C329" s="483" t="s">
        <v>851</v>
      </c>
      <c r="D329" s="483" t="s">
        <v>862</v>
      </c>
      <c r="E329" s="483" t="s">
        <v>760</v>
      </c>
      <c r="F329" s="483" t="s">
        <v>16</v>
      </c>
      <c r="G329" s="487" t="s">
        <v>761</v>
      </c>
      <c r="H329" s="488">
        <v>40064112</v>
      </c>
    </row>
    <row r="330" spans="1:8">
      <c r="A330" s="483" t="s">
        <v>40</v>
      </c>
      <c r="B330" s="483" t="s">
        <v>653</v>
      </c>
      <c r="C330" s="483" t="s">
        <v>851</v>
      </c>
      <c r="D330" s="483" t="s">
        <v>862</v>
      </c>
      <c r="E330" s="483" t="s">
        <v>760</v>
      </c>
      <c r="F330" s="483" t="s">
        <v>764</v>
      </c>
      <c r="G330" s="487" t="s">
        <v>92</v>
      </c>
      <c r="H330" s="488">
        <v>40064112</v>
      </c>
    </row>
    <row r="331" spans="1:8">
      <c r="A331" s="483" t="s">
        <v>40</v>
      </c>
      <c r="B331" s="483" t="s">
        <v>653</v>
      </c>
      <c r="C331" s="483" t="s">
        <v>851</v>
      </c>
      <c r="D331" s="483" t="s">
        <v>862</v>
      </c>
      <c r="E331" s="483" t="s">
        <v>682</v>
      </c>
      <c r="F331" s="483" t="s">
        <v>16</v>
      </c>
      <c r="G331" s="487" t="s">
        <v>683</v>
      </c>
      <c r="H331" s="488">
        <v>137184840</v>
      </c>
    </row>
    <row r="332" spans="1:8">
      <c r="A332" s="483" t="s">
        <v>40</v>
      </c>
      <c r="B332" s="483" t="s">
        <v>653</v>
      </c>
      <c r="C332" s="483" t="s">
        <v>851</v>
      </c>
      <c r="D332" s="483" t="s">
        <v>862</v>
      </c>
      <c r="E332" s="483" t="s">
        <v>682</v>
      </c>
      <c r="F332" s="483" t="s">
        <v>684</v>
      </c>
      <c r="G332" s="487" t="s">
        <v>685</v>
      </c>
      <c r="H332" s="488">
        <v>111988656</v>
      </c>
    </row>
    <row r="333" spans="1:8">
      <c r="A333" s="483" t="s">
        <v>40</v>
      </c>
      <c r="B333" s="483" t="s">
        <v>653</v>
      </c>
      <c r="C333" s="483" t="s">
        <v>851</v>
      </c>
      <c r="D333" s="483" t="s">
        <v>862</v>
      </c>
      <c r="E333" s="483" t="s">
        <v>682</v>
      </c>
      <c r="F333" s="483" t="s">
        <v>686</v>
      </c>
      <c r="G333" s="487" t="s">
        <v>687</v>
      </c>
      <c r="H333" s="488">
        <v>18170568</v>
      </c>
    </row>
    <row r="334" spans="1:8">
      <c r="A334" s="483" t="s">
        <v>40</v>
      </c>
      <c r="B334" s="483" t="s">
        <v>653</v>
      </c>
      <c r="C334" s="483" t="s">
        <v>851</v>
      </c>
      <c r="D334" s="483" t="s">
        <v>862</v>
      </c>
      <c r="E334" s="483" t="s">
        <v>682</v>
      </c>
      <c r="F334" s="483" t="s">
        <v>767</v>
      </c>
      <c r="G334" s="487" t="s">
        <v>768</v>
      </c>
      <c r="H334" s="488">
        <v>4683744</v>
      </c>
    </row>
    <row r="335" spans="1:8">
      <c r="A335" s="483" t="s">
        <v>40</v>
      </c>
      <c r="B335" s="483" t="s">
        <v>653</v>
      </c>
      <c r="C335" s="483" t="s">
        <v>851</v>
      </c>
      <c r="D335" s="483" t="s">
        <v>862</v>
      </c>
      <c r="E335" s="483" t="s">
        <v>682</v>
      </c>
      <c r="F335" s="483" t="s">
        <v>688</v>
      </c>
      <c r="G335" s="487" t="s">
        <v>689</v>
      </c>
      <c r="H335" s="488">
        <v>2341872</v>
      </c>
    </row>
    <row r="336" spans="1:8">
      <c r="A336" s="483" t="s">
        <v>40</v>
      </c>
      <c r="B336" s="483" t="s">
        <v>653</v>
      </c>
      <c r="C336" s="483" t="s">
        <v>851</v>
      </c>
      <c r="D336" s="483" t="s">
        <v>862</v>
      </c>
      <c r="E336" s="483" t="s">
        <v>690</v>
      </c>
      <c r="F336" s="483" t="s">
        <v>16</v>
      </c>
      <c r="G336" s="487" t="s">
        <v>691</v>
      </c>
      <c r="H336" s="488">
        <v>190382400</v>
      </c>
    </row>
    <row r="337" spans="1:8">
      <c r="A337" s="483" t="s">
        <v>40</v>
      </c>
      <c r="B337" s="483" t="s">
        <v>653</v>
      </c>
      <c r="C337" s="483" t="s">
        <v>851</v>
      </c>
      <c r="D337" s="483" t="s">
        <v>862</v>
      </c>
      <c r="E337" s="483" t="s">
        <v>690</v>
      </c>
      <c r="F337" s="483" t="s">
        <v>692</v>
      </c>
      <c r="G337" s="487" t="s">
        <v>693</v>
      </c>
      <c r="H337" s="488">
        <v>190382400</v>
      </c>
    </row>
    <row r="338" spans="1:8">
      <c r="A338" s="483" t="s">
        <v>40</v>
      </c>
      <c r="B338" s="483" t="s">
        <v>653</v>
      </c>
      <c r="C338" s="483" t="s">
        <v>851</v>
      </c>
      <c r="D338" s="483" t="s">
        <v>862</v>
      </c>
      <c r="E338" s="483" t="s">
        <v>695</v>
      </c>
      <c r="F338" s="483" t="s">
        <v>16</v>
      </c>
      <c r="G338" s="487" t="s">
        <v>696</v>
      </c>
      <c r="H338" s="488">
        <v>515394526</v>
      </c>
    </row>
    <row r="339" spans="1:8">
      <c r="A339" s="483" t="s">
        <v>40</v>
      </c>
      <c r="B339" s="483" t="s">
        <v>653</v>
      </c>
      <c r="C339" s="483" t="s">
        <v>851</v>
      </c>
      <c r="D339" s="483" t="s">
        <v>862</v>
      </c>
      <c r="E339" s="483" t="s">
        <v>695</v>
      </c>
      <c r="F339" s="483" t="s">
        <v>697</v>
      </c>
      <c r="G339" s="487" t="s">
        <v>698</v>
      </c>
      <c r="H339" s="488">
        <v>511073727</v>
      </c>
    </row>
    <row r="340" spans="1:8">
      <c r="A340" s="483" t="s">
        <v>40</v>
      </c>
      <c r="B340" s="483" t="s">
        <v>653</v>
      </c>
      <c r="C340" s="483" t="s">
        <v>851</v>
      </c>
      <c r="D340" s="483" t="s">
        <v>862</v>
      </c>
      <c r="E340" s="483" t="s">
        <v>695</v>
      </c>
      <c r="F340" s="483" t="s">
        <v>845</v>
      </c>
      <c r="G340" s="487" t="s">
        <v>846</v>
      </c>
      <c r="H340" s="488">
        <v>4320799</v>
      </c>
    </row>
    <row r="341" spans="1:8">
      <c r="A341" s="483" t="s">
        <v>40</v>
      </c>
      <c r="B341" s="483" t="s">
        <v>653</v>
      </c>
      <c r="C341" s="483" t="s">
        <v>851</v>
      </c>
      <c r="D341" s="483" t="s">
        <v>862</v>
      </c>
      <c r="E341" s="483" t="s">
        <v>699</v>
      </c>
      <c r="F341" s="483" t="s">
        <v>16</v>
      </c>
      <c r="G341" s="487" t="s">
        <v>700</v>
      </c>
      <c r="H341" s="488">
        <v>1491289000</v>
      </c>
    </row>
    <row r="342" spans="1:8">
      <c r="A342" s="483" t="s">
        <v>40</v>
      </c>
      <c r="B342" s="483" t="s">
        <v>653</v>
      </c>
      <c r="C342" s="483" t="s">
        <v>851</v>
      </c>
      <c r="D342" s="483" t="s">
        <v>862</v>
      </c>
      <c r="E342" s="483" t="s">
        <v>699</v>
      </c>
      <c r="F342" s="483" t="s">
        <v>701</v>
      </c>
      <c r="G342" s="487" t="s">
        <v>702</v>
      </c>
      <c r="H342" s="488">
        <v>9618000</v>
      </c>
    </row>
    <row r="343" spans="1:8">
      <c r="A343" s="483" t="s">
        <v>40</v>
      </c>
      <c r="B343" s="483" t="s">
        <v>653</v>
      </c>
      <c r="C343" s="483" t="s">
        <v>851</v>
      </c>
      <c r="D343" s="483" t="s">
        <v>862</v>
      </c>
      <c r="E343" s="483" t="s">
        <v>699</v>
      </c>
      <c r="F343" s="483" t="s">
        <v>703</v>
      </c>
      <c r="G343" s="487" t="s">
        <v>704</v>
      </c>
      <c r="H343" s="488">
        <v>1481671000</v>
      </c>
    </row>
    <row r="344" spans="1:8">
      <c r="A344" s="483" t="s">
        <v>40</v>
      </c>
      <c r="B344" s="483" t="s">
        <v>653</v>
      </c>
      <c r="C344" s="483" t="s">
        <v>851</v>
      </c>
      <c r="D344" s="483" t="s">
        <v>862</v>
      </c>
      <c r="E344" s="483" t="s">
        <v>773</v>
      </c>
      <c r="F344" s="483" t="s">
        <v>16</v>
      </c>
      <c r="G344" s="487" t="s">
        <v>774</v>
      </c>
      <c r="H344" s="488">
        <v>278444819</v>
      </c>
    </row>
    <row r="345" spans="1:8" ht="25.5">
      <c r="A345" s="483" t="s">
        <v>40</v>
      </c>
      <c r="B345" s="483" t="s">
        <v>653</v>
      </c>
      <c r="C345" s="483" t="s">
        <v>851</v>
      </c>
      <c r="D345" s="483" t="s">
        <v>862</v>
      </c>
      <c r="E345" s="483" t="s">
        <v>773</v>
      </c>
      <c r="F345" s="483" t="s">
        <v>777</v>
      </c>
      <c r="G345" s="487" t="s">
        <v>778</v>
      </c>
      <c r="H345" s="488">
        <v>1180646</v>
      </c>
    </row>
    <row r="346" spans="1:8">
      <c r="A346" s="483" t="s">
        <v>40</v>
      </c>
      <c r="B346" s="483" t="s">
        <v>653</v>
      </c>
      <c r="C346" s="483" t="s">
        <v>851</v>
      </c>
      <c r="D346" s="483" t="s">
        <v>862</v>
      </c>
      <c r="E346" s="483" t="s">
        <v>773</v>
      </c>
      <c r="F346" s="483" t="s">
        <v>864</v>
      </c>
      <c r="G346" s="487" t="s">
        <v>865</v>
      </c>
      <c r="H346" s="488">
        <v>277264173</v>
      </c>
    </row>
    <row r="347" spans="1:8">
      <c r="A347" s="483" t="s">
        <v>40</v>
      </c>
      <c r="B347" s="483" t="s">
        <v>653</v>
      </c>
      <c r="C347" s="483" t="s">
        <v>851</v>
      </c>
      <c r="D347" s="483" t="s">
        <v>862</v>
      </c>
      <c r="E347" s="483" t="s">
        <v>707</v>
      </c>
      <c r="F347" s="483" t="s">
        <v>16</v>
      </c>
      <c r="G347" s="487" t="s">
        <v>708</v>
      </c>
      <c r="H347" s="488">
        <v>85477800</v>
      </c>
    </row>
    <row r="348" spans="1:8">
      <c r="A348" s="483" t="s">
        <v>40</v>
      </c>
      <c r="B348" s="483" t="s">
        <v>653</v>
      </c>
      <c r="C348" s="483" t="s">
        <v>851</v>
      </c>
      <c r="D348" s="483" t="s">
        <v>862</v>
      </c>
      <c r="E348" s="483" t="s">
        <v>707</v>
      </c>
      <c r="F348" s="483" t="s">
        <v>866</v>
      </c>
      <c r="G348" s="487" t="s">
        <v>867</v>
      </c>
      <c r="H348" s="488">
        <v>1620000</v>
      </c>
    </row>
    <row r="349" spans="1:8">
      <c r="A349" s="483" t="s">
        <v>40</v>
      </c>
      <c r="B349" s="483" t="s">
        <v>653</v>
      </c>
      <c r="C349" s="483" t="s">
        <v>851</v>
      </c>
      <c r="D349" s="483" t="s">
        <v>862</v>
      </c>
      <c r="E349" s="483" t="s">
        <v>707</v>
      </c>
      <c r="F349" s="483" t="s">
        <v>709</v>
      </c>
      <c r="G349" s="487" t="s">
        <v>710</v>
      </c>
      <c r="H349" s="488">
        <v>27250000</v>
      </c>
    </row>
    <row r="350" spans="1:8">
      <c r="A350" s="483" t="s">
        <v>40</v>
      </c>
      <c r="B350" s="483" t="s">
        <v>653</v>
      </c>
      <c r="C350" s="483" t="s">
        <v>851</v>
      </c>
      <c r="D350" s="483" t="s">
        <v>862</v>
      </c>
      <c r="E350" s="483" t="s">
        <v>707</v>
      </c>
      <c r="F350" s="483" t="s">
        <v>868</v>
      </c>
      <c r="G350" s="487" t="s">
        <v>830</v>
      </c>
      <c r="H350" s="488">
        <v>56607800</v>
      </c>
    </row>
    <row r="351" spans="1:8">
      <c r="A351" s="483" t="s">
        <v>40</v>
      </c>
      <c r="B351" s="483" t="s">
        <v>653</v>
      </c>
      <c r="C351" s="483" t="s">
        <v>851</v>
      </c>
      <c r="D351" s="483" t="s">
        <v>862</v>
      </c>
      <c r="E351" s="483" t="s">
        <v>780</v>
      </c>
      <c r="F351" s="483" t="s">
        <v>16</v>
      </c>
      <c r="G351" s="487" t="s">
        <v>781</v>
      </c>
      <c r="H351" s="488">
        <v>38535680</v>
      </c>
    </row>
    <row r="352" spans="1:8">
      <c r="A352" s="483" t="s">
        <v>40</v>
      </c>
      <c r="B352" s="483" t="s">
        <v>653</v>
      </c>
      <c r="C352" s="483" t="s">
        <v>851</v>
      </c>
      <c r="D352" s="483" t="s">
        <v>862</v>
      </c>
      <c r="E352" s="483" t="s">
        <v>780</v>
      </c>
      <c r="F352" s="483" t="s">
        <v>782</v>
      </c>
      <c r="G352" s="487" t="s">
        <v>783</v>
      </c>
      <c r="H352" s="488">
        <v>1335680</v>
      </c>
    </row>
    <row r="353" spans="1:8">
      <c r="A353" s="483" t="s">
        <v>40</v>
      </c>
      <c r="B353" s="483" t="s">
        <v>653</v>
      </c>
      <c r="C353" s="483" t="s">
        <v>851</v>
      </c>
      <c r="D353" s="483" t="s">
        <v>862</v>
      </c>
      <c r="E353" s="483" t="s">
        <v>780</v>
      </c>
      <c r="F353" s="483" t="s">
        <v>784</v>
      </c>
      <c r="G353" s="487" t="s">
        <v>785</v>
      </c>
      <c r="H353" s="488">
        <v>2000000</v>
      </c>
    </row>
    <row r="354" spans="1:8">
      <c r="A354" s="483" t="s">
        <v>40</v>
      </c>
      <c r="B354" s="483" t="s">
        <v>653</v>
      </c>
      <c r="C354" s="483" t="s">
        <v>851</v>
      </c>
      <c r="D354" s="483" t="s">
        <v>862</v>
      </c>
      <c r="E354" s="483" t="s">
        <v>780</v>
      </c>
      <c r="F354" s="483" t="s">
        <v>786</v>
      </c>
      <c r="G354" s="487" t="s">
        <v>787</v>
      </c>
      <c r="H354" s="488">
        <v>6800000</v>
      </c>
    </row>
    <row r="355" spans="1:8">
      <c r="A355" s="483" t="s">
        <v>40</v>
      </c>
      <c r="B355" s="483" t="s">
        <v>653</v>
      </c>
      <c r="C355" s="483" t="s">
        <v>851</v>
      </c>
      <c r="D355" s="483" t="s">
        <v>862</v>
      </c>
      <c r="E355" s="483" t="s">
        <v>780</v>
      </c>
      <c r="F355" s="483" t="s">
        <v>788</v>
      </c>
      <c r="G355" s="487" t="s">
        <v>789</v>
      </c>
      <c r="H355" s="488">
        <v>28400000</v>
      </c>
    </row>
    <row r="356" spans="1:8">
      <c r="A356" s="483" t="s">
        <v>40</v>
      </c>
      <c r="B356" s="483" t="s">
        <v>653</v>
      </c>
      <c r="C356" s="483" t="s">
        <v>851</v>
      </c>
      <c r="D356" s="483" t="s">
        <v>862</v>
      </c>
      <c r="E356" s="483" t="s">
        <v>711</v>
      </c>
      <c r="F356" s="483" t="s">
        <v>16</v>
      </c>
      <c r="G356" s="487" t="s">
        <v>712</v>
      </c>
      <c r="H356" s="488">
        <v>318000000</v>
      </c>
    </row>
    <row r="357" spans="1:8">
      <c r="A357" s="483" t="s">
        <v>40</v>
      </c>
      <c r="B357" s="483" t="s">
        <v>653</v>
      </c>
      <c r="C357" s="483" t="s">
        <v>851</v>
      </c>
      <c r="D357" s="483" t="s">
        <v>862</v>
      </c>
      <c r="E357" s="483" t="s">
        <v>711</v>
      </c>
      <c r="F357" s="483" t="s">
        <v>713</v>
      </c>
      <c r="G357" s="487" t="s">
        <v>714</v>
      </c>
      <c r="H357" s="488">
        <v>14000000</v>
      </c>
    </row>
    <row r="358" spans="1:8">
      <c r="A358" s="483" t="s">
        <v>40</v>
      </c>
      <c r="B358" s="483" t="s">
        <v>653</v>
      </c>
      <c r="C358" s="483" t="s">
        <v>851</v>
      </c>
      <c r="D358" s="483" t="s">
        <v>862</v>
      </c>
      <c r="E358" s="483" t="s">
        <v>711</v>
      </c>
      <c r="F358" s="483" t="s">
        <v>715</v>
      </c>
      <c r="G358" s="487" t="s">
        <v>716</v>
      </c>
      <c r="H358" s="488">
        <v>304000000</v>
      </c>
    </row>
    <row r="359" spans="1:8" ht="25.5">
      <c r="A359" s="483" t="s">
        <v>40</v>
      </c>
      <c r="B359" s="483" t="s">
        <v>653</v>
      </c>
      <c r="C359" s="483" t="s">
        <v>851</v>
      </c>
      <c r="D359" s="483" t="s">
        <v>862</v>
      </c>
      <c r="E359" s="483" t="s">
        <v>719</v>
      </c>
      <c r="F359" s="483" t="s">
        <v>16</v>
      </c>
      <c r="G359" s="487" t="s">
        <v>720</v>
      </c>
      <c r="H359" s="488">
        <v>8805525290</v>
      </c>
    </row>
    <row r="360" spans="1:8">
      <c r="A360" s="483" t="s">
        <v>40</v>
      </c>
      <c r="B360" s="483" t="s">
        <v>653</v>
      </c>
      <c r="C360" s="483" t="s">
        <v>851</v>
      </c>
      <c r="D360" s="483" t="s">
        <v>862</v>
      </c>
      <c r="E360" s="483" t="s">
        <v>719</v>
      </c>
      <c r="F360" s="483" t="s">
        <v>847</v>
      </c>
      <c r="G360" s="487" t="s">
        <v>848</v>
      </c>
      <c r="H360" s="488">
        <v>12576800</v>
      </c>
    </row>
    <row r="361" spans="1:8">
      <c r="A361" s="483" t="s">
        <v>40</v>
      </c>
      <c r="B361" s="483" t="s">
        <v>653</v>
      </c>
      <c r="C361" s="483" t="s">
        <v>851</v>
      </c>
      <c r="D361" s="483" t="s">
        <v>862</v>
      </c>
      <c r="E361" s="483" t="s">
        <v>719</v>
      </c>
      <c r="F361" s="483" t="s">
        <v>869</v>
      </c>
      <c r="G361" s="487" t="s">
        <v>870</v>
      </c>
      <c r="H361" s="488">
        <v>53344400</v>
      </c>
    </row>
    <row r="362" spans="1:8">
      <c r="A362" s="483" t="s">
        <v>40</v>
      </c>
      <c r="B362" s="483" t="s">
        <v>653</v>
      </c>
      <c r="C362" s="483" t="s">
        <v>851</v>
      </c>
      <c r="D362" s="483" t="s">
        <v>862</v>
      </c>
      <c r="E362" s="483" t="s">
        <v>719</v>
      </c>
      <c r="F362" s="483" t="s">
        <v>790</v>
      </c>
      <c r="G362" s="487" t="s">
        <v>791</v>
      </c>
      <c r="H362" s="488">
        <v>3732594113</v>
      </c>
    </row>
    <row r="363" spans="1:8">
      <c r="A363" s="483" t="s">
        <v>40</v>
      </c>
      <c r="B363" s="483" t="s">
        <v>653</v>
      </c>
      <c r="C363" s="483" t="s">
        <v>851</v>
      </c>
      <c r="D363" s="483" t="s">
        <v>862</v>
      </c>
      <c r="E363" s="483" t="s">
        <v>719</v>
      </c>
      <c r="F363" s="483" t="s">
        <v>721</v>
      </c>
      <c r="G363" s="487" t="s">
        <v>722</v>
      </c>
      <c r="H363" s="488">
        <v>29776680</v>
      </c>
    </row>
    <row r="364" spans="1:8">
      <c r="A364" s="483" t="s">
        <v>40</v>
      </c>
      <c r="B364" s="483" t="s">
        <v>653</v>
      </c>
      <c r="C364" s="483" t="s">
        <v>851</v>
      </c>
      <c r="D364" s="483" t="s">
        <v>862</v>
      </c>
      <c r="E364" s="483" t="s">
        <v>719</v>
      </c>
      <c r="F364" s="483" t="s">
        <v>792</v>
      </c>
      <c r="G364" s="487" t="s">
        <v>793</v>
      </c>
      <c r="H364" s="488">
        <v>78450000</v>
      </c>
    </row>
    <row r="365" spans="1:8">
      <c r="A365" s="483" t="s">
        <v>40</v>
      </c>
      <c r="B365" s="483" t="s">
        <v>653</v>
      </c>
      <c r="C365" s="483" t="s">
        <v>851</v>
      </c>
      <c r="D365" s="483" t="s">
        <v>862</v>
      </c>
      <c r="E365" s="483" t="s">
        <v>719</v>
      </c>
      <c r="F365" s="483" t="s">
        <v>855</v>
      </c>
      <c r="G365" s="487" t="s">
        <v>856</v>
      </c>
      <c r="H365" s="488">
        <v>2160311709</v>
      </c>
    </row>
    <row r="366" spans="1:8">
      <c r="A366" s="483" t="s">
        <v>40</v>
      </c>
      <c r="B366" s="483" t="s">
        <v>653</v>
      </c>
      <c r="C366" s="483" t="s">
        <v>851</v>
      </c>
      <c r="D366" s="483" t="s">
        <v>862</v>
      </c>
      <c r="E366" s="483" t="s">
        <v>719</v>
      </c>
      <c r="F366" s="483" t="s">
        <v>849</v>
      </c>
      <c r="G366" s="487" t="s">
        <v>850</v>
      </c>
      <c r="H366" s="488">
        <v>989745000</v>
      </c>
    </row>
    <row r="367" spans="1:8">
      <c r="A367" s="483" t="s">
        <v>40</v>
      </c>
      <c r="B367" s="483" t="s">
        <v>653</v>
      </c>
      <c r="C367" s="483" t="s">
        <v>851</v>
      </c>
      <c r="D367" s="483" t="s">
        <v>862</v>
      </c>
      <c r="E367" s="483" t="s">
        <v>719</v>
      </c>
      <c r="F367" s="483" t="s">
        <v>810</v>
      </c>
      <c r="G367" s="487" t="s">
        <v>811</v>
      </c>
      <c r="H367" s="488">
        <v>1748726588</v>
      </c>
    </row>
    <row r="368" spans="1:8">
      <c r="A368" s="483" t="s">
        <v>40</v>
      </c>
      <c r="B368" s="483" t="s">
        <v>653</v>
      </c>
      <c r="C368" s="483" t="s">
        <v>851</v>
      </c>
      <c r="D368" s="483" t="s">
        <v>862</v>
      </c>
      <c r="E368" s="483" t="s">
        <v>725</v>
      </c>
      <c r="F368" s="483" t="s">
        <v>16</v>
      </c>
      <c r="G368" s="487" t="s">
        <v>726</v>
      </c>
      <c r="H368" s="488">
        <v>7777359000</v>
      </c>
    </row>
    <row r="369" spans="1:8">
      <c r="A369" s="483" t="s">
        <v>40</v>
      </c>
      <c r="B369" s="483" t="s">
        <v>653</v>
      </c>
      <c r="C369" s="483" t="s">
        <v>851</v>
      </c>
      <c r="D369" s="483" t="s">
        <v>862</v>
      </c>
      <c r="E369" s="483" t="s">
        <v>725</v>
      </c>
      <c r="F369" s="483" t="s">
        <v>871</v>
      </c>
      <c r="G369" s="487" t="s">
        <v>872</v>
      </c>
      <c r="H369" s="488">
        <v>1040130000</v>
      </c>
    </row>
    <row r="370" spans="1:8">
      <c r="A370" s="483" t="s">
        <v>40</v>
      </c>
      <c r="B370" s="483" t="s">
        <v>653</v>
      </c>
      <c r="C370" s="483" t="s">
        <v>851</v>
      </c>
      <c r="D370" s="483" t="s">
        <v>862</v>
      </c>
      <c r="E370" s="483" t="s">
        <v>725</v>
      </c>
      <c r="F370" s="483" t="s">
        <v>873</v>
      </c>
      <c r="G370" s="487" t="s">
        <v>870</v>
      </c>
      <c r="H370" s="488">
        <v>294462000</v>
      </c>
    </row>
    <row r="371" spans="1:8">
      <c r="A371" s="483" t="s">
        <v>40</v>
      </c>
      <c r="B371" s="483" t="s">
        <v>653</v>
      </c>
      <c r="C371" s="483" t="s">
        <v>851</v>
      </c>
      <c r="D371" s="483" t="s">
        <v>862</v>
      </c>
      <c r="E371" s="483" t="s">
        <v>725</v>
      </c>
      <c r="F371" s="483" t="s">
        <v>812</v>
      </c>
      <c r="G371" s="487" t="s">
        <v>724</v>
      </c>
      <c r="H371" s="488">
        <v>147400000</v>
      </c>
    </row>
    <row r="372" spans="1:8">
      <c r="A372" s="483" t="s">
        <v>40</v>
      </c>
      <c r="B372" s="483" t="s">
        <v>653</v>
      </c>
      <c r="C372" s="483" t="s">
        <v>851</v>
      </c>
      <c r="D372" s="483" t="s">
        <v>862</v>
      </c>
      <c r="E372" s="483" t="s">
        <v>725</v>
      </c>
      <c r="F372" s="483" t="s">
        <v>794</v>
      </c>
      <c r="G372" s="487" t="s">
        <v>722</v>
      </c>
      <c r="H372" s="488">
        <v>3413019000</v>
      </c>
    </row>
    <row r="373" spans="1:8">
      <c r="A373" s="483" t="s">
        <v>40</v>
      </c>
      <c r="B373" s="483" t="s">
        <v>653</v>
      </c>
      <c r="C373" s="483" t="s">
        <v>851</v>
      </c>
      <c r="D373" s="483" t="s">
        <v>862</v>
      </c>
      <c r="E373" s="483" t="s">
        <v>725</v>
      </c>
      <c r="F373" s="483" t="s">
        <v>727</v>
      </c>
      <c r="G373" s="487" t="s">
        <v>728</v>
      </c>
      <c r="H373" s="488">
        <v>2882348000</v>
      </c>
    </row>
    <row r="374" spans="1:8">
      <c r="A374" s="483" t="s">
        <v>40</v>
      </c>
      <c r="B374" s="483" t="s">
        <v>653</v>
      </c>
      <c r="C374" s="483" t="s">
        <v>851</v>
      </c>
      <c r="D374" s="483" t="s">
        <v>862</v>
      </c>
      <c r="E374" s="483" t="s">
        <v>729</v>
      </c>
      <c r="F374" s="483" t="s">
        <v>16</v>
      </c>
      <c r="G374" s="487" t="s">
        <v>730</v>
      </c>
      <c r="H374" s="488">
        <v>3079795817</v>
      </c>
    </row>
    <row r="375" spans="1:8">
      <c r="A375" s="483" t="s">
        <v>40</v>
      </c>
      <c r="B375" s="483" t="s">
        <v>653</v>
      </c>
      <c r="C375" s="483" t="s">
        <v>851</v>
      </c>
      <c r="D375" s="483" t="s">
        <v>862</v>
      </c>
      <c r="E375" s="483" t="s">
        <v>729</v>
      </c>
      <c r="F375" s="483" t="s">
        <v>731</v>
      </c>
      <c r="G375" s="487" t="s">
        <v>732</v>
      </c>
      <c r="H375" s="488">
        <v>863002280</v>
      </c>
    </row>
    <row r="376" spans="1:8">
      <c r="A376" s="483" t="s">
        <v>40</v>
      </c>
      <c r="B376" s="483" t="s">
        <v>653</v>
      </c>
      <c r="C376" s="483" t="s">
        <v>851</v>
      </c>
      <c r="D376" s="483" t="s">
        <v>862</v>
      </c>
      <c r="E376" s="483" t="s">
        <v>729</v>
      </c>
      <c r="F376" s="483" t="s">
        <v>874</v>
      </c>
      <c r="G376" s="487" t="s">
        <v>875</v>
      </c>
      <c r="H376" s="488">
        <v>79855000</v>
      </c>
    </row>
    <row r="377" spans="1:8">
      <c r="A377" s="483" t="s">
        <v>40</v>
      </c>
      <c r="B377" s="483" t="s">
        <v>653</v>
      </c>
      <c r="C377" s="483" t="s">
        <v>851</v>
      </c>
      <c r="D377" s="483" t="s">
        <v>862</v>
      </c>
      <c r="E377" s="483" t="s">
        <v>729</v>
      </c>
      <c r="F377" s="483" t="s">
        <v>735</v>
      </c>
      <c r="G377" s="487" t="s">
        <v>92</v>
      </c>
      <c r="H377" s="488">
        <v>2136938537</v>
      </c>
    </row>
    <row r="378" spans="1:8">
      <c r="A378" s="483" t="s">
        <v>40</v>
      </c>
      <c r="B378" s="483" t="s">
        <v>653</v>
      </c>
      <c r="C378" s="483" t="s">
        <v>851</v>
      </c>
      <c r="D378" s="483" t="s">
        <v>862</v>
      </c>
      <c r="E378" s="483" t="s">
        <v>795</v>
      </c>
      <c r="F378" s="483" t="s">
        <v>16</v>
      </c>
      <c r="G378" s="487" t="s">
        <v>796</v>
      </c>
      <c r="H378" s="488">
        <v>112100000</v>
      </c>
    </row>
    <row r="379" spans="1:8">
      <c r="A379" s="483" t="s">
        <v>40</v>
      </c>
      <c r="B379" s="483" t="s">
        <v>653</v>
      </c>
      <c r="C379" s="483" t="s">
        <v>851</v>
      </c>
      <c r="D379" s="483" t="s">
        <v>862</v>
      </c>
      <c r="E379" s="483" t="s">
        <v>795</v>
      </c>
      <c r="F379" s="483" t="s">
        <v>797</v>
      </c>
      <c r="G379" s="487" t="s">
        <v>798</v>
      </c>
      <c r="H379" s="488">
        <v>112100000</v>
      </c>
    </row>
    <row r="380" spans="1:8">
      <c r="A380" s="483" t="s">
        <v>40</v>
      </c>
      <c r="B380" s="483" t="s">
        <v>653</v>
      </c>
      <c r="C380" s="483" t="s">
        <v>851</v>
      </c>
      <c r="D380" s="483" t="s">
        <v>862</v>
      </c>
      <c r="E380" s="483" t="s">
        <v>876</v>
      </c>
      <c r="F380" s="483" t="s">
        <v>16</v>
      </c>
      <c r="G380" s="487" t="s">
        <v>877</v>
      </c>
      <c r="H380" s="488">
        <v>675886000</v>
      </c>
    </row>
    <row r="381" spans="1:8">
      <c r="A381" s="483" t="s">
        <v>40</v>
      </c>
      <c r="B381" s="483" t="s">
        <v>653</v>
      </c>
      <c r="C381" s="483" t="s">
        <v>851</v>
      </c>
      <c r="D381" s="483" t="s">
        <v>862</v>
      </c>
      <c r="E381" s="483" t="s">
        <v>876</v>
      </c>
      <c r="F381" s="483" t="s">
        <v>878</v>
      </c>
      <c r="G381" s="487" t="s">
        <v>92</v>
      </c>
      <c r="H381" s="488">
        <v>675886000</v>
      </c>
    </row>
    <row r="382" spans="1:8">
      <c r="A382" s="483" t="s">
        <v>40</v>
      </c>
      <c r="B382" s="483" t="s">
        <v>653</v>
      </c>
      <c r="C382" s="483" t="s">
        <v>851</v>
      </c>
      <c r="D382" s="483" t="s">
        <v>862</v>
      </c>
      <c r="E382" s="483" t="s">
        <v>736</v>
      </c>
      <c r="F382" s="483" t="s">
        <v>16</v>
      </c>
      <c r="G382" s="487" t="s">
        <v>92</v>
      </c>
      <c r="H382" s="488">
        <v>17280037</v>
      </c>
    </row>
    <row r="383" spans="1:8">
      <c r="A383" s="483" t="s">
        <v>40</v>
      </c>
      <c r="B383" s="483" t="s">
        <v>653</v>
      </c>
      <c r="C383" s="483" t="s">
        <v>851</v>
      </c>
      <c r="D383" s="483" t="s">
        <v>862</v>
      </c>
      <c r="E383" s="483" t="s">
        <v>736</v>
      </c>
      <c r="F383" s="483" t="s">
        <v>799</v>
      </c>
      <c r="G383" s="487" t="s">
        <v>800</v>
      </c>
      <c r="H383" s="488">
        <v>3080037</v>
      </c>
    </row>
    <row r="384" spans="1:8">
      <c r="A384" s="483" t="s">
        <v>40</v>
      </c>
      <c r="B384" s="483" t="s">
        <v>653</v>
      </c>
      <c r="C384" s="483" t="s">
        <v>851</v>
      </c>
      <c r="D384" s="483" t="s">
        <v>862</v>
      </c>
      <c r="E384" s="483" t="s">
        <v>736</v>
      </c>
      <c r="F384" s="483" t="s">
        <v>879</v>
      </c>
      <c r="G384" s="487" t="s">
        <v>880</v>
      </c>
      <c r="H384" s="488">
        <v>10000000</v>
      </c>
    </row>
    <row r="385" spans="1:8">
      <c r="A385" s="483" t="s">
        <v>40</v>
      </c>
      <c r="B385" s="483" t="s">
        <v>653</v>
      </c>
      <c r="C385" s="483" t="s">
        <v>851</v>
      </c>
      <c r="D385" s="483" t="s">
        <v>862</v>
      </c>
      <c r="E385" s="483" t="s">
        <v>736</v>
      </c>
      <c r="F385" s="483" t="s">
        <v>737</v>
      </c>
      <c r="G385" s="487" t="s">
        <v>738</v>
      </c>
      <c r="H385" s="488">
        <v>4200000</v>
      </c>
    </row>
    <row r="386" spans="1:8">
      <c r="A386" s="483" t="s">
        <v>40</v>
      </c>
      <c r="B386" s="483" t="s">
        <v>653</v>
      </c>
      <c r="C386" s="483" t="s">
        <v>851</v>
      </c>
      <c r="D386" s="483" t="s">
        <v>862</v>
      </c>
      <c r="E386" s="483" t="s">
        <v>825</v>
      </c>
      <c r="F386" s="483" t="s">
        <v>16</v>
      </c>
      <c r="G386" s="487" t="s">
        <v>826</v>
      </c>
      <c r="H386" s="488">
        <v>65668000</v>
      </c>
    </row>
    <row r="387" spans="1:8">
      <c r="A387" s="483" t="s">
        <v>40</v>
      </c>
      <c r="B387" s="483" t="s">
        <v>653</v>
      </c>
      <c r="C387" s="483" t="s">
        <v>851</v>
      </c>
      <c r="D387" s="483" t="s">
        <v>862</v>
      </c>
      <c r="E387" s="483" t="s">
        <v>825</v>
      </c>
      <c r="F387" s="483" t="s">
        <v>827</v>
      </c>
      <c r="G387" s="487" t="s">
        <v>828</v>
      </c>
      <c r="H387" s="488">
        <v>65668000</v>
      </c>
    </row>
    <row r="388" spans="1:8">
      <c r="A388" s="483" t="s">
        <v>40</v>
      </c>
      <c r="B388" s="483" t="s">
        <v>653</v>
      </c>
      <c r="C388" s="483" t="s">
        <v>851</v>
      </c>
      <c r="D388" s="483" t="s">
        <v>862</v>
      </c>
      <c r="E388" s="483" t="s">
        <v>829</v>
      </c>
      <c r="F388" s="483" t="s">
        <v>16</v>
      </c>
      <c r="G388" s="487" t="s">
        <v>830</v>
      </c>
      <c r="H388" s="488">
        <v>34332000</v>
      </c>
    </row>
    <row r="389" spans="1:8">
      <c r="A389" s="483" t="s">
        <v>40</v>
      </c>
      <c r="B389" s="483" t="s">
        <v>653</v>
      </c>
      <c r="C389" s="483" t="s">
        <v>851</v>
      </c>
      <c r="D389" s="483" t="s">
        <v>862</v>
      </c>
      <c r="E389" s="483" t="s">
        <v>829</v>
      </c>
      <c r="F389" s="483" t="s">
        <v>831</v>
      </c>
      <c r="G389" s="487" t="s">
        <v>832</v>
      </c>
      <c r="H389" s="488">
        <v>28315000</v>
      </c>
    </row>
    <row r="390" spans="1:8">
      <c r="A390" s="483" t="s">
        <v>40</v>
      </c>
      <c r="B390" s="483" t="s">
        <v>653</v>
      </c>
      <c r="C390" s="483" t="s">
        <v>851</v>
      </c>
      <c r="D390" s="483" t="s">
        <v>862</v>
      </c>
      <c r="E390" s="483" t="s">
        <v>829</v>
      </c>
      <c r="F390" s="483" t="s">
        <v>859</v>
      </c>
      <c r="G390" s="487" t="s">
        <v>92</v>
      </c>
      <c r="H390" s="488">
        <v>6017000</v>
      </c>
    </row>
    <row r="391" spans="1:8" ht="25.5">
      <c r="A391" s="483" t="s">
        <v>40</v>
      </c>
      <c r="B391" s="483" t="s">
        <v>653</v>
      </c>
      <c r="C391" s="483" t="s">
        <v>881</v>
      </c>
      <c r="D391" s="483" t="s">
        <v>16</v>
      </c>
      <c r="E391" s="483" t="s">
        <v>16</v>
      </c>
      <c r="F391" s="483" t="s">
        <v>16</v>
      </c>
      <c r="G391" s="487" t="s">
        <v>882</v>
      </c>
      <c r="H391" s="488">
        <v>68518479178</v>
      </c>
    </row>
    <row r="392" spans="1:8">
      <c r="A392" s="483" t="s">
        <v>40</v>
      </c>
      <c r="B392" s="483" t="s">
        <v>653</v>
      </c>
      <c r="C392" s="483" t="s">
        <v>881</v>
      </c>
      <c r="D392" s="483" t="s">
        <v>883</v>
      </c>
      <c r="E392" s="483" t="s">
        <v>16</v>
      </c>
      <c r="F392" s="483" t="s">
        <v>16</v>
      </c>
      <c r="G392" s="487" t="s">
        <v>884</v>
      </c>
      <c r="H392" s="488">
        <v>52760102238</v>
      </c>
    </row>
    <row r="393" spans="1:8">
      <c r="A393" s="483" t="s">
        <v>40</v>
      </c>
      <c r="B393" s="483" t="s">
        <v>653</v>
      </c>
      <c r="C393" s="483" t="s">
        <v>881</v>
      </c>
      <c r="D393" s="483" t="s">
        <v>883</v>
      </c>
      <c r="E393" s="483" t="s">
        <v>658</v>
      </c>
      <c r="F393" s="483" t="s">
        <v>16</v>
      </c>
      <c r="G393" s="487" t="s">
        <v>659</v>
      </c>
      <c r="H393" s="488">
        <v>4378511647</v>
      </c>
    </row>
    <row r="394" spans="1:8">
      <c r="A394" s="483" t="s">
        <v>40</v>
      </c>
      <c r="B394" s="483" t="s">
        <v>653</v>
      </c>
      <c r="C394" s="483" t="s">
        <v>881</v>
      </c>
      <c r="D394" s="483" t="s">
        <v>883</v>
      </c>
      <c r="E394" s="483" t="s">
        <v>658</v>
      </c>
      <c r="F394" s="483" t="s">
        <v>660</v>
      </c>
      <c r="G394" s="487" t="s">
        <v>661</v>
      </c>
      <c r="H394" s="488">
        <v>4378511647</v>
      </c>
    </row>
    <row r="395" spans="1:8" ht="25.5">
      <c r="A395" s="483" t="s">
        <v>40</v>
      </c>
      <c r="B395" s="483" t="s">
        <v>653</v>
      </c>
      <c r="C395" s="483" t="s">
        <v>881</v>
      </c>
      <c r="D395" s="483" t="s">
        <v>883</v>
      </c>
      <c r="E395" s="483" t="s">
        <v>750</v>
      </c>
      <c r="F395" s="483" t="s">
        <v>16</v>
      </c>
      <c r="G395" s="487" t="s">
        <v>751</v>
      </c>
      <c r="H395" s="488">
        <v>192348000</v>
      </c>
    </row>
    <row r="396" spans="1:8" ht="25.5">
      <c r="A396" s="483" t="s">
        <v>40</v>
      </c>
      <c r="B396" s="483" t="s">
        <v>653</v>
      </c>
      <c r="C396" s="483" t="s">
        <v>881</v>
      </c>
      <c r="D396" s="483" t="s">
        <v>883</v>
      </c>
      <c r="E396" s="483" t="s">
        <v>750</v>
      </c>
      <c r="F396" s="483" t="s">
        <v>752</v>
      </c>
      <c r="G396" s="487" t="s">
        <v>753</v>
      </c>
      <c r="H396" s="488">
        <v>192348000</v>
      </c>
    </row>
    <row r="397" spans="1:8">
      <c r="A397" s="483" t="s">
        <v>40</v>
      </c>
      <c r="B397" s="483" t="s">
        <v>653</v>
      </c>
      <c r="C397" s="483" t="s">
        <v>881</v>
      </c>
      <c r="D397" s="483" t="s">
        <v>883</v>
      </c>
      <c r="E397" s="483" t="s">
        <v>662</v>
      </c>
      <c r="F397" s="483" t="s">
        <v>16</v>
      </c>
      <c r="G397" s="487" t="s">
        <v>663</v>
      </c>
      <c r="H397" s="488">
        <v>3238861212</v>
      </c>
    </row>
    <row r="398" spans="1:8">
      <c r="A398" s="483" t="s">
        <v>40</v>
      </c>
      <c r="B398" s="483" t="s">
        <v>653</v>
      </c>
      <c r="C398" s="483" t="s">
        <v>881</v>
      </c>
      <c r="D398" s="483" t="s">
        <v>883</v>
      </c>
      <c r="E398" s="483" t="s">
        <v>662</v>
      </c>
      <c r="F398" s="483" t="s">
        <v>664</v>
      </c>
      <c r="G398" s="487" t="s">
        <v>665</v>
      </c>
      <c r="H398" s="488">
        <v>82021095</v>
      </c>
    </row>
    <row r="399" spans="1:8">
      <c r="A399" s="483" t="s">
        <v>40</v>
      </c>
      <c r="B399" s="483" t="s">
        <v>653</v>
      </c>
      <c r="C399" s="483" t="s">
        <v>881</v>
      </c>
      <c r="D399" s="483" t="s">
        <v>883</v>
      </c>
      <c r="E399" s="483" t="s">
        <v>662</v>
      </c>
      <c r="F399" s="483" t="s">
        <v>666</v>
      </c>
      <c r="G399" s="487" t="s">
        <v>667</v>
      </c>
      <c r="H399" s="488">
        <v>242424000</v>
      </c>
    </row>
    <row r="400" spans="1:8">
      <c r="A400" s="483" t="s">
        <v>40</v>
      </c>
      <c r="B400" s="483" t="s">
        <v>653</v>
      </c>
      <c r="C400" s="483" t="s">
        <v>881</v>
      </c>
      <c r="D400" s="483" t="s">
        <v>883</v>
      </c>
      <c r="E400" s="483" t="s">
        <v>662</v>
      </c>
      <c r="F400" s="483" t="s">
        <v>754</v>
      </c>
      <c r="G400" s="487" t="s">
        <v>755</v>
      </c>
      <c r="H400" s="488">
        <v>429699631</v>
      </c>
    </row>
    <row r="401" spans="1:8">
      <c r="A401" s="483" t="s">
        <v>40</v>
      </c>
      <c r="B401" s="483" t="s">
        <v>653</v>
      </c>
      <c r="C401" s="483" t="s">
        <v>881</v>
      </c>
      <c r="D401" s="483" t="s">
        <v>883</v>
      </c>
      <c r="E401" s="483" t="s">
        <v>662</v>
      </c>
      <c r="F401" s="483" t="s">
        <v>756</v>
      </c>
      <c r="G401" s="487" t="s">
        <v>757</v>
      </c>
      <c r="H401" s="488">
        <v>3978000</v>
      </c>
    </row>
    <row r="402" spans="1:8" ht="25.5">
      <c r="A402" s="483" t="s">
        <v>40</v>
      </c>
      <c r="B402" s="483" t="s">
        <v>653</v>
      </c>
      <c r="C402" s="483" t="s">
        <v>881</v>
      </c>
      <c r="D402" s="483" t="s">
        <v>883</v>
      </c>
      <c r="E402" s="483" t="s">
        <v>662</v>
      </c>
      <c r="F402" s="483" t="s">
        <v>885</v>
      </c>
      <c r="G402" s="487" t="s">
        <v>886</v>
      </c>
      <c r="H402" s="488">
        <v>658962000</v>
      </c>
    </row>
    <row r="403" spans="1:8">
      <c r="A403" s="483" t="s">
        <v>40</v>
      </c>
      <c r="B403" s="483" t="s">
        <v>653</v>
      </c>
      <c r="C403" s="483" t="s">
        <v>881</v>
      </c>
      <c r="D403" s="483" t="s">
        <v>883</v>
      </c>
      <c r="E403" s="483" t="s">
        <v>662</v>
      </c>
      <c r="F403" s="483" t="s">
        <v>758</v>
      </c>
      <c r="G403" s="487" t="s">
        <v>759</v>
      </c>
      <c r="H403" s="488">
        <v>23376600</v>
      </c>
    </row>
    <row r="404" spans="1:8">
      <c r="A404" s="483" t="s">
        <v>40</v>
      </c>
      <c r="B404" s="483" t="s">
        <v>653</v>
      </c>
      <c r="C404" s="483" t="s">
        <v>881</v>
      </c>
      <c r="D404" s="483" t="s">
        <v>883</v>
      </c>
      <c r="E404" s="483" t="s">
        <v>662</v>
      </c>
      <c r="F404" s="483" t="s">
        <v>668</v>
      </c>
      <c r="G404" s="487" t="s">
        <v>669</v>
      </c>
      <c r="H404" s="488">
        <v>25365600</v>
      </c>
    </row>
    <row r="405" spans="1:8">
      <c r="A405" s="483" t="s">
        <v>40</v>
      </c>
      <c r="B405" s="483" t="s">
        <v>653</v>
      </c>
      <c r="C405" s="483" t="s">
        <v>881</v>
      </c>
      <c r="D405" s="483" t="s">
        <v>883</v>
      </c>
      <c r="E405" s="483" t="s">
        <v>662</v>
      </c>
      <c r="F405" s="483" t="s">
        <v>805</v>
      </c>
      <c r="G405" s="487" t="s">
        <v>806</v>
      </c>
      <c r="H405" s="488">
        <v>323668433</v>
      </c>
    </row>
    <row r="406" spans="1:8" ht="25.5">
      <c r="A406" s="483" t="s">
        <v>40</v>
      </c>
      <c r="B406" s="483" t="s">
        <v>653</v>
      </c>
      <c r="C406" s="483" t="s">
        <v>881</v>
      </c>
      <c r="D406" s="483" t="s">
        <v>883</v>
      </c>
      <c r="E406" s="483" t="s">
        <v>662</v>
      </c>
      <c r="F406" s="483" t="s">
        <v>670</v>
      </c>
      <c r="G406" s="487" t="s">
        <v>671</v>
      </c>
      <c r="H406" s="488">
        <v>16067727</v>
      </c>
    </row>
    <row r="407" spans="1:8">
      <c r="A407" s="483" t="s">
        <v>40</v>
      </c>
      <c r="B407" s="483" t="s">
        <v>653</v>
      </c>
      <c r="C407" s="483" t="s">
        <v>881</v>
      </c>
      <c r="D407" s="483" t="s">
        <v>883</v>
      </c>
      <c r="E407" s="483" t="s">
        <v>662</v>
      </c>
      <c r="F407" s="483" t="s">
        <v>672</v>
      </c>
      <c r="G407" s="487" t="s">
        <v>673</v>
      </c>
      <c r="H407" s="488">
        <v>33611760</v>
      </c>
    </row>
    <row r="408" spans="1:8">
      <c r="A408" s="483" t="s">
        <v>40</v>
      </c>
      <c r="B408" s="483" t="s">
        <v>653</v>
      </c>
      <c r="C408" s="483" t="s">
        <v>881</v>
      </c>
      <c r="D408" s="483" t="s">
        <v>883</v>
      </c>
      <c r="E408" s="483" t="s">
        <v>662</v>
      </c>
      <c r="F408" s="483" t="s">
        <v>887</v>
      </c>
      <c r="G408" s="487" t="s">
        <v>888</v>
      </c>
      <c r="H408" s="488">
        <v>15415920</v>
      </c>
    </row>
    <row r="409" spans="1:8">
      <c r="A409" s="483" t="s">
        <v>40</v>
      </c>
      <c r="B409" s="483" t="s">
        <v>653</v>
      </c>
      <c r="C409" s="483" t="s">
        <v>881</v>
      </c>
      <c r="D409" s="483" t="s">
        <v>883</v>
      </c>
      <c r="E409" s="483" t="s">
        <v>662</v>
      </c>
      <c r="F409" s="483" t="s">
        <v>674</v>
      </c>
      <c r="G409" s="487" t="s">
        <v>675</v>
      </c>
      <c r="H409" s="488">
        <v>1088809800</v>
      </c>
    </row>
    <row r="410" spans="1:8">
      <c r="A410" s="483" t="s">
        <v>40</v>
      </c>
      <c r="B410" s="483" t="s">
        <v>653</v>
      </c>
      <c r="C410" s="483" t="s">
        <v>881</v>
      </c>
      <c r="D410" s="483" t="s">
        <v>883</v>
      </c>
      <c r="E410" s="483" t="s">
        <v>662</v>
      </c>
      <c r="F410" s="483" t="s">
        <v>676</v>
      </c>
      <c r="G410" s="487" t="s">
        <v>677</v>
      </c>
      <c r="H410" s="488">
        <v>295460646</v>
      </c>
    </row>
    <row r="411" spans="1:8">
      <c r="A411" s="483" t="s">
        <v>40</v>
      </c>
      <c r="B411" s="483" t="s">
        <v>653</v>
      </c>
      <c r="C411" s="483" t="s">
        <v>881</v>
      </c>
      <c r="D411" s="483" t="s">
        <v>883</v>
      </c>
      <c r="E411" s="483" t="s">
        <v>678</v>
      </c>
      <c r="F411" s="483" t="s">
        <v>16</v>
      </c>
      <c r="G411" s="487" t="s">
        <v>679</v>
      </c>
      <c r="H411" s="488">
        <v>1497498667</v>
      </c>
    </row>
    <row r="412" spans="1:8">
      <c r="A412" s="483" t="s">
        <v>40</v>
      </c>
      <c r="B412" s="483" t="s">
        <v>653</v>
      </c>
      <c r="C412" s="483" t="s">
        <v>881</v>
      </c>
      <c r="D412" s="483" t="s">
        <v>883</v>
      </c>
      <c r="E412" s="483" t="s">
        <v>678</v>
      </c>
      <c r="F412" s="483" t="s">
        <v>680</v>
      </c>
      <c r="G412" s="487" t="s">
        <v>681</v>
      </c>
      <c r="H412" s="488">
        <v>1463568667</v>
      </c>
    </row>
    <row r="413" spans="1:8">
      <c r="A413" s="483" t="s">
        <v>40</v>
      </c>
      <c r="B413" s="483" t="s">
        <v>653</v>
      </c>
      <c r="C413" s="483" t="s">
        <v>881</v>
      </c>
      <c r="D413" s="483" t="s">
        <v>883</v>
      </c>
      <c r="E413" s="483" t="s">
        <v>678</v>
      </c>
      <c r="F413" s="483" t="s">
        <v>889</v>
      </c>
      <c r="G413" s="487" t="s">
        <v>890</v>
      </c>
      <c r="H413" s="488">
        <v>33930000</v>
      </c>
    </row>
    <row r="414" spans="1:8">
      <c r="A414" s="483" t="s">
        <v>40</v>
      </c>
      <c r="B414" s="483" t="s">
        <v>653</v>
      </c>
      <c r="C414" s="483" t="s">
        <v>881</v>
      </c>
      <c r="D414" s="483" t="s">
        <v>883</v>
      </c>
      <c r="E414" s="483" t="s">
        <v>760</v>
      </c>
      <c r="F414" s="483" t="s">
        <v>16</v>
      </c>
      <c r="G414" s="487" t="s">
        <v>761</v>
      </c>
      <c r="H414" s="488">
        <v>356870362</v>
      </c>
    </row>
    <row r="415" spans="1:8">
      <c r="A415" s="483" t="s">
        <v>40</v>
      </c>
      <c r="B415" s="483" t="s">
        <v>653</v>
      </c>
      <c r="C415" s="483" t="s">
        <v>881</v>
      </c>
      <c r="D415" s="483" t="s">
        <v>883</v>
      </c>
      <c r="E415" s="483" t="s">
        <v>760</v>
      </c>
      <c r="F415" s="483" t="s">
        <v>762</v>
      </c>
      <c r="G415" s="487" t="s">
        <v>763</v>
      </c>
      <c r="H415" s="488">
        <v>8000000</v>
      </c>
    </row>
    <row r="416" spans="1:8">
      <c r="A416" s="483" t="s">
        <v>40</v>
      </c>
      <c r="B416" s="483" t="s">
        <v>653</v>
      </c>
      <c r="C416" s="483" t="s">
        <v>881</v>
      </c>
      <c r="D416" s="483" t="s">
        <v>883</v>
      </c>
      <c r="E416" s="483" t="s">
        <v>760</v>
      </c>
      <c r="F416" s="483" t="s">
        <v>764</v>
      </c>
      <c r="G416" s="487" t="s">
        <v>92</v>
      </c>
      <c r="H416" s="488">
        <v>348870362</v>
      </c>
    </row>
    <row r="417" spans="1:8">
      <c r="A417" s="483" t="s">
        <v>40</v>
      </c>
      <c r="B417" s="483" t="s">
        <v>653</v>
      </c>
      <c r="C417" s="483" t="s">
        <v>881</v>
      </c>
      <c r="D417" s="483" t="s">
        <v>883</v>
      </c>
      <c r="E417" s="483" t="s">
        <v>682</v>
      </c>
      <c r="F417" s="483" t="s">
        <v>16</v>
      </c>
      <c r="G417" s="487" t="s">
        <v>683</v>
      </c>
      <c r="H417" s="488">
        <v>1219737170</v>
      </c>
    </row>
    <row r="418" spans="1:8">
      <c r="A418" s="483" t="s">
        <v>40</v>
      </c>
      <c r="B418" s="483" t="s">
        <v>653</v>
      </c>
      <c r="C418" s="483" t="s">
        <v>881</v>
      </c>
      <c r="D418" s="483" t="s">
        <v>883</v>
      </c>
      <c r="E418" s="483" t="s">
        <v>682</v>
      </c>
      <c r="F418" s="483" t="s">
        <v>684</v>
      </c>
      <c r="G418" s="487" t="s">
        <v>685</v>
      </c>
      <c r="H418" s="488">
        <v>980495769</v>
      </c>
    </row>
    <row r="419" spans="1:8">
      <c r="A419" s="483" t="s">
        <v>40</v>
      </c>
      <c r="B419" s="483" t="s">
        <v>653</v>
      </c>
      <c r="C419" s="483" t="s">
        <v>881</v>
      </c>
      <c r="D419" s="483" t="s">
        <v>883</v>
      </c>
      <c r="E419" s="483" t="s">
        <v>682</v>
      </c>
      <c r="F419" s="483" t="s">
        <v>686</v>
      </c>
      <c r="G419" s="487" t="s">
        <v>687</v>
      </c>
      <c r="H419" s="488">
        <v>161774425</v>
      </c>
    </row>
    <row r="420" spans="1:8">
      <c r="A420" s="483" t="s">
        <v>40</v>
      </c>
      <c r="B420" s="483" t="s">
        <v>653</v>
      </c>
      <c r="C420" s="483" t="s">
        <v>881</v>
      </c>
      <c r="D420" s="483" t="s">
        <v>883</v>
      </c>
      <c r="E420" s="483" t="s">
        <v>682</v>
      </c>
      <c r="F420" s="483" t="s">
        <v>765</v>
      </c>
      <c r="G420" s="487" t="s">
        <v>766</v>
      </c>
      <c r="H420" s="488">
        <v>53396695</v>
      </c>
    </row>
    <row r="421" spans="1:8">
      <c r="A421" s="483" t="s">
        <v>40</v>
      </c>
      <c r="B421" s="483" t="s">
        <v>653</v>
      </c>
      <c r="C421" s="483" t="s">
        <v>881</v>
      </c>
      <c r="D421" s="483" t="s">
        <v>883</v>
      </c>
      <c r="E421" s="483" t="s">
        <v>682</v>
      </c>
      <c r="F421" s="483" t="s">
        <v>767</v>
      </c>
      <c r="G421" s="487" t="s">
        <v>768</v>
      </c>
      <c r="H421" s="488">
        <v>1786168</v>
      </c>
    </row>
    <row r="422" spans="1:8">
      <c r="A422" s="483" t="s">
        <v>40</v>
      </c>
      <c r="B422" s="483" t="s">
        <v>653</v>
      </c>
      <c r="C422" s="483" t="s">
        <v>881</v>
      </c>
      <c r="D422" s="483" t="s">
        <v>883</v>
      </c>
      <c r="E422" s="483" t="s">
        <v>682</v>
      </c>
      <c r="F422" s="483" t="s">
        <v>688</v>
      </c>
      <c r="G422" s="487" t="s">
        <v>689</v>
      </c>
      <c r="H422" s="488">
        <v>22284113</v>
      </c>
    </row>
    <row r="423" spans="1:8">
      <c r="A423" s="483" t="s">
        <v>40</v>
      </c>
      <c r="B423" s="483" t="s">
        <v>653</v>
      </c>
      <c r="C423" s="483" t="s">
        <v>881</v>
      </c>
      <c r="D423" s="483" t="s">
        <v>883</v>
      </c>
      <c r="E423" s="483" t="s">
        <v>690</v>
      </c>
      <c r="F423" s="483" t="s">
        <v>16</v>
      </c>
      <c r="G423" s="487" t="s">
        <v>691</v>
      </c>
      <c r="H423" s="488">
        <v>3665319432</v>
      </c>
    </row>
    <row r="424" spans="1:8">
      <c r="A424" s="483" t="s">
        <v>40</v>
      </c>
      <c r="B424" s="483" t="s">
        <v>653</v>
      </c>
      <c r="C424" s="483" t="s">
        <v>881</v>
      </c>
      <c r="D424" s="483" t="s">
        <v>883</v>
      </c>
      <c r="E424" s="483" t="s">
        <v>690</v>
      </c>
      <c r="F424" s="483" t="s">
        <v>692</v>
      </c>
      <c r="G424" s="487" t="s">
        <v>693</v>
      </c>
      <c r="H424" s="488">
        <v>3654789432</v>
      </c>
    </row>
    <row r="425" spans="1:8">
      <c r="A425" s="483" t="s">
        <v>40</v>
      </c>
      <c r="B425" s="483" t="s">
        <v>653</v>
      </c>
      <c r="C425" s="483" t="s">
        <v>881</v>
      </c>
      <c r="D425" s="483" t="s">
        <v>883</v>
      </c>
      <c r="E425" s="483" t="s">
        <v>690</v>
      </c>
      <c r="F425" s="483" t="s">
        <v>694</v>
      </c>
      <c r="G425" s="487" t="s">
        <v>92</v>
      </c>
      <c r="H425" s="488">
        <v>10530000</v>
      </c>
    </row>
    <row r="426" spans="1:8">
      <c r="A426" s="483" t="s">
        <v>40</v>
      </c>
      <c r="B426" s="483" t="s">
        <v>653</v>
      </c>
      <c r="C426" s="483" t="s">
        <v>881</v>
      </c>
      <c r="D426" s="483" t="s">
        <v>883</v>
      </c>
      <c r="E426" s="483" t="s">
        <v>769</v>
      </c>
      <c r="F426" s="483" t="s">
        <v>16</v>
      </c>
      <c r="G426" s="487" t="s">
        <v>770</v>
      </c>
      <c r="H426" s="488">
        <v>119347305</v>
      </c>
    </row>
    <row r="427" spans="1:8">
      <c r="A427" s="483" t="s">
        <v>40</v>
      </c>
      <c r="B427" s="483" t="s">
        <v>653</v>
      </c>
      <c r="C427" s="483" t="s">
        <v>881</v>
      </c>
      <c r="D427" s="483" t="s">
        <v>883</v>
      </c>
      <c r="E427" s="483" t="s">
        <v>769</v>
      </c>
      <c r="F427" s="483" t="s">
        <v>771</v>
      </c>
      <c r="G427" s="487" t="s">
        <v>772</v>
      </c>
      <c r="H427" s="488">
        <v>64352305</v>
      </c>
    </row>
    <row r="428" spans="1:8">
      <c r="A428" s="483" t="s">
        <v>40</v>
      </c>
      <c r="B428" s="483" t="s">
        <v>653</v>
      </c>
      <c r="C428" s="483" t="s">
        <v>881</v>
      </c>
      <c r="D428" s="483" t="s">
        <v>883</v>
      </c>
      <c r="E428" s="483" t="s">
        <v>769</v>
      </c>
      <c r="F428" s="483" t="s">
        <v>807</v>
      </c>
      <c r="G428" s="487" t="s">
        <v>92</v>
      </c>
      <c r="H428" s="488">
        <v>54995000</v>
      </c>
    </row>
    <row r="429" spans="1:8">
      <c r="A429" s="483" t="s">
        <v>40</v>
      </c>
      <c r="B429" s="483" t="s">
        <v>653</v>
      </c>
      <c r="C429" s="483" t="s">
        <v>881</v>
      </c>
      <c r="D429" s="483" t="s">
        <v>883</v>
      </c>
      <c r="E429" s="483" t="s">
        <v>695</v>
      </c>
      <c r="F429" s="483" t="s">
        <v>16</v>
      </c>
      <c r="G429" s="487" t="s">
        <v>696</v>
      </c>
      <c r="H429" s="488">
        <v>431367030</v>
      </c>
    </row>
    <row r="430" spans="1:8">
      <c r="A430" s="483" t="s">
        <v>40</v>
      </c>
      <c r="B430" s="483" t="s">
        <v>653</v>
      </c>
      <c r="C430" s="483" t="s">
        <v>881</v>
      </c>
      <c r="D430" s="483" t="s">
        <v>883</v>
      </c>
      <c r="E430" s="483" t="s">
        <v>695</v>
      </c>
      <c r="F430" s="483" t="s">
        <v>697</v>
      </c>
      <c r="G430" s="487" t="s">
        <v>698</v>
      </c>
      <c r="H430" s="488">
        <v>330659101</v>
      </c>
    </row>
    <row r="431" spans="1:8">
      <c r="A431" s="483" t="s">
        <v>40</v>
      </c>
      <c r="B431" s="483" t="s">
        <v>653</v>
      </c>
      <c r="C431" s="483" t="s">
        <v>881</v>
      </c>
      <c r="D431" s="483" t="s">
        <v>883</v>
      </c>
      <c r="E431" s="483" t="s">
        <v>695</v>
      </c>
      <c r="F431" s="483" t="s">
        <v>845</v>
      </c>
      <c r="G431" s="487" t="s">
        <v>846</v>
      </c>
      <c r="H431" s="488">
        <v>93807929</v>
      </c>
    </row>
    <row r="432" spans="1:8">
      <c r="A432" s="483" t="s">
        <v>40</v>
      </c>
      <c r="B432" s="483" t="s">
        <v>653</v>
      </c>
      <c r="C432" s="483" t="s">
        <v>881</v>
      </c>
      <c r="D432" s="483" t="s">
        <v>883</v>
      </c>
      <c r="E432" s="483" t="s">
        <v>695</v>
      </c>
      <c r="F432" s="483" t="s">
        <v>808</v>
      </c>
      <c r="G432" s="487" t="s">
        <v>809</v>
      </c>
      <c r="H432" s="488">
        <v>2100000</v>
      </c>
    </row>
    <row r="433" spans="1:8">
      <c r="A433" s="483" t="s">
        <v>40</v>
      </c>
      <c r="B433" s="483" t="s">
        <v>653</v>
      </c>
      <c r="C433" s="483" t="s">
        <v>881</v>
      </c>
      <c r="D433" s="483" t="s">
        <v>883</v>
      </c>
      <c r="E433" s="483" t="s">
        <v>695</v>
      </c>
      <c r="F433" s="483" t="s">
        <v>891</v>
      </c>
      <c r="G433" s="487" t="s">
        <v>92</v>
      </c>
      <c r="H433" s="488">
        <v>4800000</v>
      </c>
    </row>
    <row r="434" spans="1:8">
      <c r="A434" s="483" t="s">
        <v>40</v>
      </c>
      <c r="B434" s="483" t="s">
        <v>653</v>
      </c>
      <c r="C434" s="483" t="s">
        <v>881</v>
      </c>
      <c r="D434" s="483" t="s">
        <v>883</v>
      </c>
      <c r="E434" s="483" t="s">
        <v>699</v>
      </c>
      <c r="F434" s="483" t="s">
        <v>16</v>
      </c>
      <c r="G434" s="487" t="s">
        <v>700</v>
      </c>
      <c r="H434" s="488">
        <v>768029381</v>
      </c>
    </row>
    <row r="435" spans="1:8">
      <c r="A435" s="483" t="s">
        <v>40</v>
      </c>
      <c r="B435" s="483" t="s">
        <v>653</v>
      </c>
      <c r="C435" s="483" t="s">
        <v>881</v>
      </c>
      <c r="D435" s="483" t="s">
        <v>883</v>
      </c>
      <c r="E435" s="483" t="s">
        <v>699</v>
      </c>
      <c r="F435" s="483" t="s">
        <v>701</v>
      </c>
      <c r="G435" s="487" t="s">
        <v>702</v>
      </c>
      <c r="H435" s="488">
        <v>325578297</v>
      </c>
    </row>
    <row r="436" spans="1:8">
      <c r="A436" s="483" t="s">
        <v>40</v>
      </c>
      <c r="B436" s="483" t="s">
        <v>653</v>
      </c>
      <c r="C436" s="483" t="s">
        <v>881</v>
      </c>
      <c r="D436" s="483" t="s">
        <v>883</v>
      </c>
      <c r="E436" s="483" t="s">
        <v>699</v>
      </c>
      <c r="F436" s="483" t="s">
        <v>703</v>
      </c>
      <c r="G436" s="487" t="s">
        <v>704</v>
      </c>
      <c r="H436" s="488">
        <v>342396884</v>
      </c>
    </row>
    <row r="437" spans="1:8">
      <c r="A437" s="483" t="s">
        <v>40</v>
      </c>
      <c r="B437" s="483" t="s">
        <v>653</v>
      </c>
      <c r="C437" s="483" t="s">
        <v>881</v>
      </c>
      <c r="D437" s="483" t="s">
        <v>883</v>
      </c>
      <c r="E437" s="483" t="s">
        <v>699</v>
      </c>
      <c r="F437" s="483" t="s">
        <v>705</v>
      </c>
      <c r="G437" s="487" t="s">
        <v>706</v>
      </c>
      <c r="H437" s="488">
        <v>100054200</v>
      </c>
    </row>
    <row r="438" spans="1:8">
      <c r="A438" s="483" t="s">
        <v>40</v>
      </c>
      <c r="B438" s="483" t="s">
        <v>653</v>
      </c>
      <c r="C438" s="483" t="s">
        <v>881</v>
      </c>
      <c r="D438" s="483" t="s">
        <v>883</v>
      </c>
      <c r="E438" s="483" t="s">
        <v>773</v>
      </c>
      <c r="F438" s="483" t="s">
        <v>16</v>
      </c>
      <c r="G438" s="487" t="s">
        <v>774</v>
      </c>
      <c r="H438" s="488">
        <v>313746265</v>
      </c>
    </row>
    <row r="439" spans="1:8" ht="25.5">
      <c r="A439" s="483" t="s">
        <v>40</v>
      </c>
      <c r="B439" s="483" t="s">
        <v>653</v>
      </c>
      <c r="C439" s="483" t="s">
        <v>881</v>
      </c>
      <c r="D439" s="483" t="s">
        <v>883</v>
      </c>
      <c r="E439" s="483" t="s">
        <v>773</v>
      </c>
      <c r="F439" s="483" t="s">
        <v>775</v>
      </c>
      <c r="G439" s="487" t="s">
        <v>776</v>
      </c>
      <c r="H439" s="488">
        <v>8774075</v>
      </c>
    </row>
    <row r="440" spans="1:8">
      <c r="A440" s="483" t="s">
        <v>40</v>
      </c>
      <c r="B440" s="483" t="s">
        <v>653</v>
      </c>
      <c r="C440" s="483" t="s">
        <v>881</v>
      </c>
      <c r="D440" s="483" t="s">
        <v>883</v>
      </c>
      <c r="E440" s="483" t="s">
        <v>773</v>
      </c>
      <c r="F440" s="483" t="s">
        <v>892</v>
      </c>
      <c r="G440" s="487" t="s">
        <v>893</v>
      </c>
      <c r="H440" s="488">
        <v>589775</v>
      </c>
    </row>
    <row r="441" spans="1:8" ht="25.5">
      <c r="A441" s="483" t="s">
        <v>40</v>
      </c>
      <c r="B441" s="483" t="s">
        <v>653</v>
      </c>
      <c r="C441" s="483" t="s">
        <v>881</v>
      </c>
      <c r="D441" s="483" t="s">
        <v>883</v>
      </c>
      <c r="E441" s="483" t="s">
        <v>773</v>
      </c>
      <c r="F441" s="483" t="s">
        <v>777</v>
      </c>
      <c r="G441" s="487" t="s">
        <v>778</v>
      </c>
      <c r="H441" s="488">
        <v>252115595</v>
      </c>
    </row>
    <row r="442" spans="1:8">
      <c r="A442" s="483" t="s">
        <v>40</v>
      </c>
      <c r="B442" s="483" t="s">
        <v>653</v>
      </c>
      <c r="C442" s="483" t="s">
        <v>881</v>
      </c>
      <c r="D442" s="483" t="s">
        <v>883</v>
      </c>
      <c r="E442" s="483" t="s">
        <v>773</v>
      </c>
      <c r="F442" s="483" t="s">
        <v>864</v>
      </c>
      <c r="G442" s="487" t="s">
        <v>865</v>
      </c>
      <c r="H442" s="488">
        <v>51066820</v>
      </c>
    </row>
    <row r="443" spans="1:8">
      <c r="A443" s="483" t="s">
        <v>40</v>
      </c>
      <c r="B443" s="483" t="s">
        <v>653</v>
      </c>
      <c r="C443" s="483" t="s">
        <v>881</v>
      </c>
      <c r="D443" s="483" t="s">
        <v>883</v>
      </c>
      <c r="E443" s="483" t="s">
        <v>773</v>
      </c>
      <c r="F443" s="483" t="s">
        <v>894</v>
      </c>
      <c r="G443" s="487" t="s">
        <v>895</v>
      </c>
      <c r="H443" s="488">
        <v>1200000</v>
      </c>
    </row>
    <row r="444" spans="1:8">
      <c r="A444" s="483" t="s">
        <v>40</v>
      </c>
      <c r="B444" s="483" t="s">
        <v>653</v>
      </c>
      <c r="C444" s="483" t="s">
        <v>881</v>
      </c>
      <c r="D444" s="483" t="s">
        <v>883</v>
      </c>
      <c r="E444" s="483" t="s">
        <v>707</v>
      </c>
      <c r="F444" s="483" t="s">
        <v>16</v>
      </c>
      <c r="G444" s="487" t="s">
        <v>708</v>
      </c>
      <c r="H444" s="488">
        <v>340479000</v>
      </c>
    </row>
    <row r="445" spans="1:8">
      <c r="A445" s="483" t="s">
        <v>40</v>
      </c>
      <c r="B445" s="483" t="s">
        <v>653</v>
      </c>
      <c r="C445" s="483" t="s">
        <v>881</v>
      </c>
      <c r="D445" s="483" t="s">
        <v>883</v>
      </c>
      <c r="E445" s="483" t="s">
        <v>707</v>
      </c>
      <c r="F445" s="483" t="s">
        <v>866</v>
      </c>
      <c r="G445" s="487" t="s">
        <v>867</v>
      </c>
      <c r="H445" s="488">
        <v>37345000</v>
      </c>
    </row>
    <row r="446" spans="1:8">
      <c r="A446" s="483" t="s">
        <v>40</v>
      </c>
      <c r="B446" s="483" t="s">
        <v>653</v>
      </c>
      <c r="C446" s="483" t="s">
        <v>881</v>
      </c>
      <c r="D446" s="483" t="s">
        <v>883</v>
      </c>
      <c r="E446" s="483" t="s">
        <v>707</v>
      </c>
      <c r="F446" s="483" t="s">
        <v>896</v>
      </c>
      <c r="G446" s="487" t="s">
        <v>897</v>
      </c>
      <c r="H446" s="488">
        <v>3500000</v>
      </c>
    </row>
    <row r="447" spans="1:8">
      <c r="A447" s="483" t="s">
        <v>40</v>
      </c>
      <c r="B447" s="483" t="s">
        <v>653</v>
      </c>
      <c r="C447" s="483" t="s">
        <v>881</v>
      </c>
      <c r="D447" s="483" t="s">
        <v>883</v>
      </c>
      <c r="E447" s="483" t="s">
        <v>707</v>
      </c>
      <c r="F447" s="483" t="s">
        <v>898</v>
      </c>
      <c r="G447" s="487" t="s">
        <v>899</v>
      </c>
      <c r="H447" s="488">
        <v>1500000</v>
      </c>
    </row>
    <row r="448" spans="1:8">
      <c r="A448" s="483" t="s">
        <v>40</v>
      </c>
      <c r="B448" s="483" t="s">
        <v>653</v>
      </c>
      <c r="C448" s="483" t="s">
        <v>881</v>
      </c>
      <c r="D448" s="483" t="s">
        <v>883</v>
      </c>
      <c r="E448" s="483" t="s">
        <v>707</v>
      </c>
      <c r="F448" s="483" t="s">
        <v>900</v>
      </c>
      <c r="G448" s="487" t="s">
        <v>901</v>
      </c>
      <c r="H448" s="488">
        <v>4494000</v>
      </c>
    </row>
    <row r="449" spans="1:8">
      <c r="A449" s="483" t="s">
        <v>40</v>
      </c>
      <c r="B449" s="483" t="s">
        <v>653</v>
      </c>
      <c r="C449" s="483" t="s">
        <v>881</v>
      </c>
      <c r="D449" s="483" t="s">
        <v>883</v>
      </c>
      <c r="E449" s="483" t="s">
        <v>707</v>
      </c>
      <c r="F449" s="483" t="s">
        <v>709</v>
      </c>
      <c r="G449" s="487" t="s">
        <v>710</v>
      </c>
      <c r="H449" s="488">
        <v>95800000</v>
      </c>
    </row>
    <row r="450" spans="1:8">
      <c r="A450" s="483" t="s">
        <v>40</v>
      </c>
      <c r="B450" s="483" t="s">
        <v>653</v>
      </c>
      <c r="C450" s="483" t="s">
        <v>881</v>
      </c>
      <c r="D450" s="483" t="s">
        <v>883</v>
      </c>
      <c r="E450" s="483" t="s">
        <v>707</v>
      </c>
      <c r="F450" s="483" t="s">
        <v>868</v>
      </c>
      <c r="G450" s="487" t="s">
        <v>830</v>
      </c>
      <c r="H450" s="488">
        <v>197840000</v>
      </c>
    </row>
    <row r="451" spans="1:8">
      <c r="A451" s="483" t="s">
        <v>40</v>
      </c>
      <c r="B451" s="483" t="s">
        <v>653</v>
      </c>
      <c r="C451" s="483" t="s">
        <v>881</v>
      </c>
      <c r="D451" s="483" t="s">
        <v>883</v>
      </c>
      <c r="E451" s="483" t="s">
        <v>780</v>
      </c>
      <c r="F451" s="483" t="s">
        <v>16</v>
      </c>
      <c r="G451" s="487" t="s">
        <v>781</v>
      </c>
      <c r="H451" s="488">
        <v>152601060</v>
      </c>
    </row>
    <row r="452" spans="1:8">
      <c r="A452" s="483" t="s">
        <v>40</v>
      </c>
      <c r="B452" s="483" t="s">
        <v>653</v>
      </c>
      <c r="C452" s="483" t="s">
        <v>881</v>
      </c>
      <c r="D452" s="483" t="s">
        <v>883</v>
      </c>
      <c r="E452" s="483" t="s">
        <v>780</v>
      </c>
      <c r="F452" s="483" t="s">
        <v>782</v>
      </c>
      <c r="G452" s="487" t="s">
        <v>783</v>
      </c>
      <c r="H452" s="488">
        <v>5351060</v>
      </c>
    </row>
    <row r="453" spans="1:8">
      <c r="A453" s="483" t="s">
        <v>40</v>
      </c>
      <c r="B453" s="483" t="s">
        <v>653</v>
      </c>
      <c r="C453" s="483" t="s">
        <v>881</v>
      </c>
      <c r="D453" s="483" t="s">
        <v>883</v>
      </c>
      <c r="E453" s="483" t="s">
        <v>780</v>
      </c>
      <c r="F453" s="483" t="s">
        <v>784</v>
      </c>
      <c r="G453" s="487" t="s">
        <v>785</v>
      </c>
      <c r="H453" s="488">
        <v>41300000</v>
      </c>
    </row>
    <row r="454" spans="1:8">
      <c r="A454" s="483" t="s">
        <v>40</v>
      </c>
      <c r="B454" s="483" t="s">
        <v>653</v>
      </c>
      <c r="C454" s="483" t="s">
        <v>881</v>
      </c>
      <c r="D454" s="483" t="s">
        <v>883</v>
      </c>
      <c r="E454" s="483" t="s">
        <v>780</v>
      </c>
      <c r="F454" s="483" t="s">
        <v>786</v>
      </c>
      <c r="G454" s="487" t="s">
        <v>787</v>
      </c>
      <c r="H454" s="488">
        <v>11250000</v>
      </c>
    </row>
    <row r="455" spans="1:8">
      <c r="A455" s="483" t="s">
        <v>40</v>
      </c>
      <c r="B455" s="483" t="s">
        <v>653</v>
      </c>
      <c r="C455" s="483" t="s">
        <v>881</v>
      </c>
      <c r="D455" s="483" t="s">
        <v>883</v>
      </c>
      <c r="E455" s="483" t="s">
        <v>780</v>
      </c>
      <c r="F455" s="483" t="s">
        <v>788</v>
      </c>
      <c r="G455" s="487" t="s">
        <v>789</v>
      </c>
      <c r="H455" s="488">
        <v>94700000</v>
      </c>
    </row>
    <row r="456" spans="1:8">
      <c r="A456" s="483" t="s">
        <v>40</v>
      </c>
      <c r="B456" s="483" t="s">
        <v>653</v>
      </c>
      <c r="C456" s="483" t="s">
        <v>881</v>
      </c>
      <c r="D456" s="483" t="s">
        <v>883</v>
      </c>
      <c r="E456" s="483" t="s">
        <v>711</v>
      </c>
      <c r="F456" s="483" t="s">
        <v>16</v>
      </c>
      <c r="G456" s="487" t="s">
        <v>712</v>
      </c>
      <c r="H456" s="488">
        <v>287995750</v>
      </c>
    </row>
    <row r="457" spans="1:8">
      <c r="A457" s="483" t="s">
        <v>40</v>
      </c>
      <c r="B457" s="483" t="s">
        <v>653</v>
      </c>
      <c r="C457" s="483" t="s">
        <v>881</v>
      </c>
      <c r="D457" s="483" t="s">
        <v>883</v>
      </c>
      <c r="E457" s="483" t="s">
        <v>711</v>
      </c>
      <c r="F457" s="483" t="s">
        <v>713</v>
      </c>
      <c r="G457" s="487" t="s">
        <v>714</v>
      </c>
      <c r="H457" s="488">
        <v>83615200</v>
      </c>
    </row>
    <row r="458" spans="1:8">
      <c r="A458" s="483" t="s">
        <v>40</v>
      </c>
      <c r="B458" s="483" t="s">
        <v>653</v>
      </c>
      <c r="C458" s="483" t="s">
        <v>881</v>
      </c>
      <c r="D458" s="483" t="s">
        <v>883</v>
      </c>
      <c r="E458" s="483" t="s">
        <v>711</v>
      </c>
      <c r="F458" s="483" t="s">
        <v>715</v>
      </c>
      <c r="G458" s="487" t="s">
        <v>716</v>
      </c>
      <c r="H458" s="488">
        <v>179260550</v>
      </c>
    </row>
    <row r="459" spans="1:8">
      <c r="A459" s="483" t="s">
        <v>40</v>
      </c>
      <c r="B459" s="483" t="s">
        <v>653</v>
      </c>
      <c r="C459" s="483" t="s">
        <v>881</v>
      </c>
      <c r="D459" s="483" t="s">
        <v>883</v>
      </c>
      <c r="E459" s="483" t="s">
        <v>711</v>
      </c>
      <c r="F459" s="483" t="s">
        <v>717</v>
      </c>
      <c r="G459" s="487" t="s">
        <v>718</v>
      </c>
      <c r="H459" s="488">
        <v>25120000</v>
      </c>
    </row>
    <row r="460" spans="1:8" ht="25.5">
      <c r="A460" s="483" t="s">
        <v>40</v>
      </c>
      <c r="B460" s="483" t="s">
        <v>653</v>
      </c>
      <c r="C460" s="483" t="s">
        <v>881</v>
      </c>
      <c r="D460" s="483" t="s">
        <v>883</v>
      </c>
      <c r="E460" s="483" t="s">
        <v>719</v>
      </c>
      <c r="F460" s="483" t="s">
        <v>16</v>
      </c>
      <c r="G460" s="487" t="s">
        <v>720</v>
      </c>
      <c r="H460" s="488">
        <v>859292894</v>
      </c>
    </row>
    <row r="461" spans="1:8">
      <c r="A461" s="483" t="s">
        <v>40</v>
      </c>
      <c r="B461" s="483" t="s">
        <v>653</v>
      </c>
      <c r="C461" s="483" t="s">
        <v>881</v>
      </c>
      <c r="D461" s="483" t="s">
        <v>883</v>
      </c>
      <c r="E461" s="483" t="s">
        <v>719</v>
      </c>
      <c r="F461" s="483" t="s">
        <v>790</v>
      </c>
      <c r="G461" s="487" t="s">
        <v>791</v>
      </c>
      <c r="H461" s="488">
        <v>99000000</v>
      </c>
    </row>
    <row r="462" spans="1:8">
      <c r="A462" s="483" t="s">
        <v>40</v>
      </c>
      <c r="B462" s="483" t="s">
        <v>653</v>
      </c>
      <c r="C462" s="483" t="s">
        <v>881</v>
      </c>
      <c r="D462" s="483" t="s">
        <v>883</v>
      </c>
      <c r="E462" s="483" t="s">
        <v>719</v>
      </c>
      <c r="F462" s="483" t="s">
        <v>721</v>
      </c>
      <c r="G462" s="487" t="s">
        <v>722</v>
      </c>
      <c r="H462" s="488">
        <v>97509014</v>
      </c>
    </row>
    <row r="463" spans="1:8">
      <c r="A463" s="483" t="s">
        <v>40</v>
      </c>
      <c r="B463" s="483" t="s">
        <v>653</v>
      </c>
      <c r="C463" s="483" t="s">
        <v>881</v>
      </c>
      <c r="D463" s="483" t="s">
        <v>883</v>
      </c>
      <c r="E463" s="483" t="s">
        <v>719</v>
      </c>
      <c r="F463" s="483" t="s">
        <v>723</v>
      </c>
      <c r="G463" s="487" t="s">
        <v>724</v>
      </c>
      <c r="H463" s="488">
        <v>64335500</v>
      </c>
    </row>
    <row r="464" spans="1:8">
      <c r="A464" s="483" t="s">
        <v>40</v>
      </c>
      <c r="B464" s="483" t="s">
        <v>653</v>
      </c>
      <c r="C464" s="483" t="s">
        <v>881</v>
      </c>
      <c r="D464" s="483" t="s">
        <v>883</v>
      </c>
      <c r="E464" s="483" t="s">
        <v>719</v>
      </c>
      <c r="F464" s="483" t="s">
        <v>792</v>
      </c>
      <c r="G464" s="487" t="s">
        <v>793</v>
      </c>
      <c r="H464" s="488">
        <v>97002300</v>
      </c>
    </row>
    <row r="465" spans="1:8">
      <c r="A465" s="483" t="s">
        <v>40</v>
      </c>
      <c r="B465" s="483" t="s">
        <v>653</v>
      </c>
      <c r="C465" s="483" t="s">
        <v>881</v>
      </c>
      <c r="D465" s="483" t="s">
        <v>883</v>
      </c>
      <c r="E465" s="483" t="s">
        <v>719</v>
      </c>
      <c r="F465" s="483" t="s">
        <v>849</v>
      </c>
      <c r="G465" s="487" t="s">
        <v>850</v>
      </c>
      <c r="H465" s="488">
        <v>237695000</v>
      </c>
    </row>
    <row r="466" spans="1:8">
      <c r="A466" s="483" t="s">
        <v>40</v>
      </c>
      <c r="B466" s="483" t="s">
        <v>653</v>
      </c>
      <c r="C466" s="483" t="s">
        <v>881</v>
      </c>
      <c r="D466" s="483" t="s">
        <v>883</v>
      </c>
      <c r="E466" s="483" t="s">
        <v>719</v>
      </c>
      <c r="F466" s="483" t="s">
        <v>810</v>
      </c>
      <c r="G466" s="487" t="s">
        <v>811</v>
      </c>
      <c r="H466" s="488">
        <v>263751080</v>
      </c>
    </row>
    <row r="467" spans="1:8">
      <c r="A467" s="483" t="s">
        <v>40</v>
      </c>
      <c r="B467" s="483" t="s">
        <v>653</v>
      </c>
      <c r="C467" s="483" t="s">
        <v>881</v>
      </c>
      <c r="D467" s="483" t="s">
        <v>883</v>
      </c>
      <c r="E467" s="483" t="s">
        <v>725</v>
      </c>
      <c r="F467" s="483" t="s">
        <v>16</v>
      </c>
      <c r="G467" s="487" t="s">
        <v>726</v>
      </c>
      <c r="H467" s="488">
        <v>1907254400</v>
      </c>
    </row>
    <row r="468" spans="1:8">
      <c r="A468" s="483" t="s">
        <v>40</v>
      </c>
      <c r="B468" s="483" t="s">
        <v>653</v>
      </c>
      <c r="C468" s="483" t="s">
        <v>881</v>
      </c>
      <c r="D468" s="483" t="s">
        <v>883</v>
      </c>
      <c r="E468" s="483" t="s">
        <v>725</v>
      </c>
      <c r="F468" s="483" t="s">
        <v>812</v>
      </c>
      <c r="G468" s="487" t="s">
        <v>724</v>
      </c>
      <c r="H468" s="488">
        <v>1001140000</v>
      </c>
    </row>
    <row r="469" spans="1:8">
      <c r="A469" s="483" t="s">
        <v>40</v>
      </c>
      <c r="B469" s="483" t="s">
        <v>653</v>
      </c>
      <c r="C469" s="483" t="s">
        <v>881</v>
      </c>
      <c r="D469" s="483" t="s">
        <v>883</v>
      </c>
      <c r="E469" s="483" t="s">
        <v>725</v>
      </c>
      <c r="F469" s="483" t="s">
        <v>794</v>
      </c>
      <c r="G469" s="487" t="s">
        <v>722</v>
      </c>
      <c r="H469" s="488">
        <v>269460000</v>
      </c>
    </row>
    <row r="470" spans="1:8">
      <c r="A470" s="483" t="s">
        <v>40</v>
      </c>
      <c r="B470" s="483" t="s">
        <v>653</v>
      </c>
      <c r="C470" s="483" t="s">
        <v>881</v>
      </c>
      <c r="D470" s="483" t="s">
        <v>883</v>
      </c>
      <c r="E470" s="483" t="s">
        <v>725</v>
      </c>
      <c r="F470" s="483" t="s">
        <v>727</v>
      </c>
      <c r="G470" s="487" t="s">
        <v>728</v>
      </c>
      <c r="H470" s="488">
        <v>636654400</v>
      </c>
    </row>
    <row r="471" spans="1:8">
      <c r="A471" s="483" t="s">
        <v>40</v>
      </c>
      <c r="B471" s="483" t="s">
        <v>653</v>
      </c>
      <c r="C471" s="483" t="s">
        <v>881</v>
      </c>
      <c r="D471" s="483" t="s">
        <v>883</v>
      </c>
      <c r="E471" s="483" t="s">
        <v>729</v>
      </c>
      <c r="F471" s="483" t="s">
        <v>16</v>
      </c>
      <c r="G471" s="487" t="s">
        <v>730</v>
      </c>
      <c r="H471" s="488">
        <v>1985809795</v>
      </c>
    </row>
    <row r="472" spans="1:8">
      <c r="A472" s="483" t="s">
        <v>40</v>
      </c>
      <c r="B472" s="483" t="s">
        <v>653</v>
      </c>
      <c r="C472" s="483" t="s">
        <v>881</v>
      </c>
      <c r="D472" s="483" t="s">
        <v>883</v>
      </c>
      <c r="E472" s="483" t="s">
        <v>729</v>
      </c>
      <c r="F472" s="483" t="s">
        <v>731</v>
      </c>
      <c r="G472" s="487" t="s">
        <v>732</v>
      </c>
      <c r="H472" s="488">
        <v>1047768295</v>
      </c>
    </row>
    <row r="473" spans="1:8">
      <c r="A473" s="483" t="s">
        <v>40</v>
      </c>
      <c r="B473" s="483" t="s">
        <v>653</v>
      </c>
      <c r="C473" s="483" t="s">
        <v>881</v>
      </c>
      <c r="D473" s="483" t="s">
        <v>883</v>
      </c>
      <c r="E473" s="483" t="s">
        <v>729</v>
      </c>
      <c r="F473" s="483" t="s">
        <v>874</v>
      </c>
      <c r="G473" s="487" t="s">
        <v>875</v>
      </c>
      <c r="H473" s="488">
        <v>315191500</v>
      </c>
    </row>
    <row r="474" spans="1:8">
      <c r="A474" s="483" t="s">
        <v>40</v>
      </c>
      <c r="B474" s="483" t="s">
        <v>653</v>
      </c>
      <c r="C474" s="483" t="s">
        <v>881</v>
      </c>
      <c r="D474" s="483" t="s">
        <v>883</v>
      </c>
      <c r="E474" s="483" t="s">
        <v>729</v>
      </c>
      <c r="F474" s="483" t="s">
        <v>735</v>
      </c>
      <c r="G474" s="487" t="s">
        <v>92</v>
      </c>
      <c r="H474" s="488">
        <v>622850000</v>
      </c>
    </row>
    <row r="475" spans="1:8">
      <c r="A475" s="483" t="s">
        <v>40</v>
      </c>
      <c r="B475" s="483" t="s">
        <v>653</v>
      </c>
      <c r="C475" s="483" t="s">
        <v>881</v>
      </c>
      <c r="D475" s="483" t="s">
        <v>883</v>
      </c>
      <c r="E475" s="483" t="s">
        <v>795</v>
      </c>
      <c r="F475" s="483" t="s">
        <v>16</v>
      </c>
      <c r="G475" s="487" t="s">
        <v>796</v>
      </c>
      <c r="H475" s="488">
        <v>77800000</v>
      </c>
    </row>
    <row r="476" spans="1:8">
      <c r="A476" s="483" t="s">
        <v>40</v>
      </c>
      <c r="B476" s="483" t="s">
        <v>653</v>
      </c>
      <c r="C476" s="483" t="s">
        <v>881</v>
      </c>
      <c r="D476" s="483" t="s">
        <v>883</v>
      </c>
      <c r="E476" s="483" t="s">
        <v>795</v>
      </c>
      <c r="F476" s="483" t="s">
        <v>797</v>
      </c>
      <c r="G476" s="487" t="s">
        <v>798</v>
      </c>
      <c r="H476" s="488">
        <v>77800000</v>
      </c>
    </row>
    <row r="477" spans="1:8">
      <c r="A477" s="483" t="s">
        <v>40</v>
      </c>
      <c r="B477" s="483" t="s">
        <v>653</v>
      </c>
      <c r="C477" s="483" t="s">
        <v>881</v>
      </c>
      <c r="D477" s="483" t="s">
        <v>883</v>
      </c>
      <c r="E477" s="483" t="s">
        <v>876</v>
      </c>
      <c r="F477" s="483" t="s">
        <v>16</v>
      </c>
      <c r="G477" s="487" t="s">
        <v>877</v>
      </c>
      <c r="H477" s="488">
        <v>1482776000</v>
      </c>
    </row>
    <row r="478" spans="1:8">
      <c r="A478" s="483" t="s">
        <v>40</v>
      </c>
      <c r="B478" s="483" t="s">
        <v>653</v>
      </c>
      <c r="C478" s="483" t="s">
        <v>881</v>
      </c>
      <c r="D478" s="483" t="s">
        <v>883</v>
      </c>
      <c r="E478" s="483" t="s">
        <v>876</v>
      </c>
      <c r="F478" s="483" t="s">
        <v>902</v>
      </c>
      <c r="G478" s="487" t="s">
        <v>903</v>
      </c>
      <c r="H478" s="488">
        <v>190380000</v>
      </c>
    </row>
    <row r="479" spans="1:8">
      <c r="A479" s="483" t="s">
        <v>40</v>
      </c>
      <c r="B479" s="483" t="s">
        <v>653</v>
      </c>
      <c r="C479" s="483" t="s">
        <v>881</v>
      </c>
      <c r="D479" s="483" t="s">
        <v>883</v>
      </c>
      <c r="E479" s="483" t="s">
        <v>876</v>
      </c>
      <c r="F479" s="483" t="s">
        <v>878</v>
      </c>
      <c r="G479" s="487" t="s">
        <v>92</v>
      </c>
      <c r="H479" s="488">
        <v>1292396000</v>
      </c>
    </row>
    <row r="480" spans="1:8">
      <c r="A480" s="483" t="s">
        <v>40</v>
      </c>
      <c r="B480" s="483" t="s">
        <v>653</v>
      </c>
      <c r="C480" s="483" t="s">
        <v>881</v>
      </c>
      <c r="D480" s="483" t="s">
        <v>883</v>
      </c>
      <c r="E480" s="483" t="s">
        <v>904</v>
      </c>
      <c r="F480" s="483" t="s">
        <v>16</v>
      </c>
      <c r="G480" s="487" t="s">
        <v>905</v>
      </c>
      <c r="H480" s="488">
        <v>3065000</v>
      </c>
    </row>
    <row r="481" spans="1:8">
      <c r="A481" s="483" t="s">
        <v>40</v>
      </c>
      <c r="B481" s="483" t="s">
        <v>653</v>
      </c>
      <c r="C481" s="483" t="s">
        <v>881</v>
      </c>
      <c r="D481" s="483" t="s">
        <v>883</v>
      </c>
      <c r="E481" s="483" t="s">
        <v>904</v>
      </c>
      <c r="F481" s="483" t="s">
        <v>906</v>
      </c>
      <c r="G481" s="487" t="s">
        <v>92</v>
      </c>
      <c r="H481" s="488">
        <v>3065000</v>
      </c>
    </row>
    <row r="482" spans="1:8">
      <c r="A482" s="483" t="s">
        <v>40</v>
      </c>
      <c r="B482" s="483" t="s">
        <v>653</v>
      </c>
      <c r="C482" s="483" t="s">
        <v>881</v>
      </c>
      <c r="D482" s="483" t="s">
        <v>883</v>
      </c>
      <c r="E482" s="483" t="s">
        <v>736</v>
      </c>
      <c r="F482" s="483" t="s">
        <v>16</v>
      </c>
      <c r="G482" s="487" t="s">
        <v>92</v>
      </c>
      <c r="H482" s="488">
        <v>2685001485</v>
      </c>
    </row>
    <row r="483" spans="1:8">
      <c r="A483" s="483" t="s">
        <v>40</v>
      </c>
      <c r="B483" s="483" t="s">
        <v>653</v>
      </c>
      <c r="C483" s="483" t="s">
        <v>881</v>
      </c>
      <c r="D483" s="483" t="s">
        <v>883</v>
      </c>
      <c r="E483" s="483" t="s">
        <v>736</v>
      </c>
      <c r="F483" s="483" t="s">
        <v>799</v>
      </c>
      <c r="G483" s="487" t="s">
        <v>800</v>
      </c>
      <c r="H483" s="488">
        <v>1598455</v>
      </c>
    </row>
    <row r="484" spans="1:8">
      <c r="A484" s="483" t="s">
        <v>40</v>
      </c>
      <c r="B484" s="483" t="s">
        <v>653</v>
      </c>
      <c r="C484" s="483" t="s">
        <v>881</v>
      </c>
      <c r="D484" s="483" t="s">
        <v>883</v>
      </c>
      <c r="E484" s="483" t="s">
        <v>736</v>
      </c>
      <c r="F484" s="483" t="s">
        <v>813</v>
      </c>
      <c r="G484" s="487" t="s">
        <v>814</v>
      </c>
      <c r="H484" s="488">
        <v>8920000</v>
      </c>
    </row>
    <row r="485" spans="1:8">
      <c r="A485" s="483" t="s">
        <v>40</v>
      </c>
      <c r="B485" s="483" t="s">
        <v>653</v>
      </c>
      <c r="C485" s="483" t="s">
        <v>881</v>
      </c>
      <c r="D485" s="483" t="s">
        <v>883</v>
      </c>
      <c r="E485" s="483" t="s">
        <v>736</v>
      </c>
      <c r="F485" s="483" t="s">
        <v>879</v>
      </c>
      <c r="G485" s="487" t="s">
        <v>880</v>
      </c>
      <c r="H485" s="488">
        <v>64800000</v>
      </c>
    </row>
    <row r="486" spans="1:8">
      <c r="A486" s="483" t="s">
        <v>40</v>
      </c>
      <c r="B486" s="483" t="s">
        <v>653</v>
      </c>
      <c r="C486" s="483" t="s">
        <v>881</v>
      </c>
      <c r="D486" s="483" t="s">
        <v>883</v>
      </c>
      <c r="E486" s="483" t="s">
        <v>736</v>
      </c>
      <c r="F486" s="483" t="s">
        <v>737</v>
      </c>
      <c r="G486" s="487" t="s">
        <v>738</v>
      </c>
      <c r="H486" s="488">
        <v>2609683030</v>
      </c>
    </row>
    <row r="487" spans="1:8" ht="38.25">
      <c r="A487" s="483" t="s">
        <v>40</v>
      </c>
      <c r="B487" s="483" t="s">
        <v>653</v>
      </c>
      <c r="C487" s="483" t="s">
        <v>881</v>
      </c>
      <c r="D487" s="483" t="s">
        <v>883</v>
      </c>
      <c r="E487" s="483" t="s">
        <v>907</v>
      </c>
      <c r="F487" s="483" t="s">
        <v>16</v>
      </c>
      <c r="G487" s="487" t="s">
        <v>908</v>
      </c>
      <c r="H487" s="488">
        <v>9828000</v>
      </c>
    </row>
    <row r="488" spans="1:8" ht="51">
      <c r="A488" s="483" t="s">
        <v>40</v>
      </c>
      <c r="B488" s="483" t="s">
        <v>653</v>
      </c>
      <c r="C488" s="483" t="s">
        <v>881</v>
      </c>
      <c r="D488" s="483" t="s">
        <v>883</v>
      </c>
      <c r="E488" s="483" t="s">
        <v>907</v>
      </c>
      <c r="F488" s="483" t="s">
        <v>909</v>
      </c>
      <c r="G488" s="487" t="s">
        <v>910</v>
      </c>
      <c r="H488" s="488">
        <v>9828000</v>
      </c>
    </row>
    <row r="489" spans="1:8">
      <c r="A489" s="483" t="s">
        <v>40</v>
      </c>
      <c r="B489" s="483" t="s">
        <v>653</v>
      </c>
      <c r="C489" s="483" t="s">
        <v>881</v>
      </c>
      <c r="D489" s="483" t="s">
        <v>883</v>
      </c>
      <c r="E489" s="483" t="s">
        <v>739</v>
      </c>
      <c r="F489" s="483" t="s">
        <v>16</v>
      </c>
      <c r="G489" s="487" t="s">
        <v>740</v>
      </c>
      <c r="H489" s="488">
        <v>23868020251</v>
      </c>
    </row>
    <row r="490" spans="1:8">
      <c r="A490" s="483" t="s">
        <v>40</v>
      </c>
      <c r="B490" s="483" t="s">
        <v>653</v>
      </c>
      <c r="C490" s="483" t="s">
        <v>881</v>
      </c>
      <c r="D490" s="483" t="s">
        <v>883</v>
      </c>
      <c r="E490" s="483" t="s">
        <v>739</v>
      </c>
      <c r="F490" s="483" t="s">
        <v>801</v>
      </c>
      <c r="G490" s="487" t="s">
        <v>802</v>
      </c>
      <c r="H490" s="488">
        <v>21376855051</v>
      </c>
    </row>
    <row r="491" spans="1:8">
      <c r="A491" s="483" t="s">
        <v>40</v>
      </c>
      <c r="B491" s="483" t="s">
        <v>653</v>
      </c>
      <c r="C491" s="483" t="s">
        <v>881</v>
      </c>
      <c r="D491" s="483" t="s">
        <v>883</v>
      </c>
      <c r="E491" s="483" t="s">
        <v>739</v>
      </c>
      <c r="F491" s="483" t="s">
        <v>741</v>
      </c>
      <c r="G491" s="487" t="s">
        <v>742</v>
      </c>
      <c r="H491" s="488">
        <v>2491165200</v>
      </c>
    </row>
    <row r="492" spans="1:8">
      <c r="A492" s="483" t="s">
        <v>40</v>
      </c>
      <c r="B492" s="483" t="s">
        <v>653</v>
      </c>
      <c r="C492" s="483" t="s">
        <v>881</v>
      </c>
      <c r="D492" s="483" t="s">
        <v>883</v>
      </c>
      <c r="E492" s="483" t="s">
        <v>825</v>
      </c>
      <c r="F492" s="483" t="s">
        <v>16</v>
      </c>
      <c r="G492" s="487" t="s">
        <v>826</v>
      </c>
      <c r="H492" s="488">
        <v>2299782913</v>
      </c>
    </row>
    <row r="493" spans="1:8">
      <c r="A493" s="483" t="s">
        <v>40</v>
      </c>
      <c r="B493" s="483" t="s">
        <v>653</v>
      </c>
      <c r="C493" s="483" t="s">
        <v>881</v>
      </c>
      <c r="D493" s="483" t="s">
        <v>883</v>
      </c>
      <c r="E493" s="483" t="s">
        <v>825</v>
      </c>
      <c r="F493" s="483" t="s">
        <v>827</v>
      </c>
      <c r="G493" s="487" t="s">
        <v>828</v>
      </c>
      <c r="H493" s="488">
        <v>2299782913</v>
      </c>
    </row>
    <row r="494" spans="1:8">
      <c r="A494" s="483" t="s">
        <v>40</v>
      </c>
      <c r="B494" s="483" t="s">
        <v>653</v>
      </c>
      <c r="C494" s="483" t="s">
        <v>881</v>
      </c>
      <c r="D494" s="483" t="s">
        <v>883</v>
      </c>
      <c r="E494" s="483" t="s">
        <v>829</v>
      </c>
      <c r="F494" s="483" t="s">
        <v>16</v>
      </c>
      <c r="G494" s="487" t="s">
        <v>830</v>
      </c>
      <c r="H494" s="488">
        <v>618759219</v>
      </c>
    </row>
    <row r="495" spans="1:8">
      <c r="A495" s="483" t="s">
        <v>40</v>
      </c>
      <c r="B495" s="483" t="s">
        <v>653</v>
      </c>
      <c r="C495" s="483" t="s">
        <v>881</v>
      </c>
      <c r="D495" s="483" t="s">
        <v>883</v>
      </c>
      <c r="E495" s="483" t="s">
        <v>829</v>
      </c>
      <c r="F495" s="483" t="s">
        <v>831</v>
      </c>
      <c r="G495" s="487" t="s">
        <v>832</v>
      </c>
      <c r="H495" s="488">
        <v>568322219</v>
      </c>
    </row>
    <row r="496" spans="1:8">
      <c r="A496" s="483" t="s">
        <v>40</v>
      </c>
      <c r="B496" s="483" t="s">
        <v>653</v>
      </c>
      <c r="C496" s="483" t="s">
        <v>881</v>
      </c>
      <c r="D496" s="483" t="s">
        <v>883</v>
      </c>
      <c r="E496" s="483" t="s">
        <v>829</v>
      </c>
      <c r="F496" s="483" t="s">
        <v>859</v>
      </c>
      <c r="G496" s="487" t="s">
        <v>92</v>
      </c>
      <c r="H496" s="488">
        <v>50437000</v>
      </c>
    </row>
    <row r="497" spans="1:8">
      <c r="A497" s="483" t="s">
        <v>40</v>
      </c>
      <c r="B497" s="483" t="s">
        <v>653</v>
      </c>
      <c r="C497" s="483" t="s">
        <v>881</v>
      </c>
      <c r="D497" s="483" t="s">
        <v>911</v>
      </c>
      <c r="E497" s="483" t="s">
        <v>16</v>
      </c>
      <c r="F497" s="483" t="s">
        <v>16</v>
      </c>
      <c r="G497" s="487" t="s">
        <v>912</v>
      </c>
      <c r="H497" s="488">
        <v>8444769888</v>
      </c>
    </row>
    <row r="498" spans="1:8">
      <c r="A498" s="483" t="s">
        <v>40</v>
      </c>
      <c r="B498" s="483" t="s">
        <v>653</v>
      </c>
      <c r="C498" s="483" t="s">
        <v>881</v>
      </c>
      <c r="D498" s="483" t="s">
        <v>911</v>
      </c>
      <c r="E498" s="483" t="s">
        <v>658</v>
      </c>
      <c r="F498" s="483" t="s">
        <v>16</v>
      </c>
      <c r="G498" s="487" t="s">
        <v>659</v>
      </c>
      <c r="H498" s="488">
        <v>1081986886</v>
      </c>
    </row>
    <row r="499" spans="1:8">
      <c r="A499" s="483" t="s">
        <v>40</v>
      </c>
      <c r="B499" s="483" t="s">
        <v>653</v>
      </c>
      <c r="C499" s="483" t="s">
        <v>881</v>
      </c>
      <c r="D499" s="483" t="s">
        <v>911</v>
      </c>
      <c r="E499" s="483" t="s">
        <v>658</v>
      </c>
      <c r="F499" s="483" t="s">
        <v>660</v>
      </c>
      <c r="G499" s="487" t="s">
        <v>661</v>
      </c>
      <c r="H499" s="488">
        <v>1081986886</v>
      </c>
    </row>
    <row r="500" spans="1:8" ht="25.5">
      <c r="A500" s="483" t="s">
        <v>40</v>
      </c>
      <c r="B500" s="483" t="s">
        <v>653</v>
      </c>
      <c r="C500" s="483" t="s">
        <v>881</v>
      </c>
      <c r="D500" s="483" t="s">
        <v>911</v>
      </c>
      <c r="E500" s="483" t="s">
        <v>750</v>
      </c>
      <c r="F500" s="483" t="s">
        <v>16</v>
      </c>
      <c r="G500" s="487" t="s">
        <v>751</v>
      </c>
      <c r="H500" s="488">
        <v>42376230</v>
      </c>
    </row>
    <row r="501" spans="1:8" ht="25.5">
      <c r="A501" s="483" t="s">
        <v>40</v>
      </c>
      <c r="B501" s="483" t="s">
        <v>653</v>
      </c>
      <c r="C501" s="483" t="s">
        <v>881</v>
      </c>
      <c r="D501" s="483" t="s">
        <v>911</v>
      </c>
      <c r="E501" s="483" t="s">
        <v>750</v>
      </c>
      <c r="F501" s="483" t="s">
        <v>752</v>
      </c>
      <c r="G501" s="487" t="s">
        <v>753</v>
      </c>
      <c r="H501" s="488">
        <v>42376230</v>
      </c>
    </row>
    <row r="502" spans="1:8">
      <c r="A502" s="483" t="s">
        <v>40</v>
      </c>
      <c r="B502" s="483" t="s">
        <v>653</v>
      </c>
      <c r="C502" s="483" t="s">
        <v>881</v>
      </c>
      <c r="D502" s="483" t="s">
        <v>911</v>
      </c>
      <c r="E502" s="483" t="s">
        <v>662</v>
      </c>
      <c r="F502" s="483" t="s">
        <v>16</v>
      </c>
      <c r="G502" s="487" t="s">
        <v>663</v>
      </c>
      <c r="H502" s="488">
        <v>711770500</v>
      </c>
    </row>
    <row r="503" spans="1:8">
      <c r="A503" s="483" t="s">
        <v>40</v>
      </c>
      <c r="B503" s="483" t="s">
        <v>653</v>
      </c>
      <c r="C503" s="483" t="s">
        <v>881</v>
      </c>
      <c r="D503" s="483" t="s">
        <v>911</v>
      </c>
      <c r="E503" s="483" t="s">
        <v>662</v>
      </c>
      <c r="F503" s="483" t="s">
        <v>664</v>
      </c>
      <c r="G503" s="487" t="s">
        <v>665</v>
      </c>
      <c r="H503" s="488">
        <v>51345980</v>
      </c>
    </row>
    <row r="504" spans="1:8">
      <c r="A504" s="483" t="s">
        <v>40</v>
      </c>
      <c r="B504" s="483" t="s">
        <v>653</v>
      </c>
      <c r="C504" s="483" t="s">
        <v>881</v>
      </c>
      <c r="D504" s="483" t="s">
        <v>911</v>
      </c>
      <c r="E504" s="483" t="s">
        <v>662</v>
      </c>
      <c r="F504" s="483" t="s">
        <v>666</v>
      </c>
      <c r="G504" s="487" t="s">
        <v>667</v>
      </c>
      <c r="H504" s="488">
        <v>58032000</v>
      </c>
    </row>
    <row r="505" spans="1:8">
      <c r="A505" s="483" t="s">
        <v>40</v>
      </c>
      <c r="B505" s="483" t="s">
        <v>653</v>
      </c>
      <c r="C505" s="483" t="s">
        <v>881</v>
      </c>
      <c r="D505" s="483" t="s">
        <v>911</v>
      </c>
      <c r="E505" s="483" t="s">
        <v>662</v>
      </c>
      <c r="F505" s="483" t="s">
        <v>756</v>
      </c>
      <c r="G505" s="487" t="s">
        <v>757</v>
      </c>
      <c r="H505" s="488">
        <v>4680000</v>
      </c>
    </row>
    <row r="506" spans="1:8">
      <c r="A506" s="483" t="s">
        <v>40</v>
      </c>
      <c r="B506" s="483" t="s">
        <v>653</v>
      </c>
      <c r="C506" s="483" t="s">
        <v>881</v>
      </c>
      <c r="D506" s="483" t="s">
        <v>911</v>
      </c>
      <c r="E506" s="483" t="s">
        <v>662</v>
      </c>
      <c r="F506" s="483" t="s">
        <v>668</v>
      </c>
      <c r="G506" s="487" t="s">
        <v>669</v>
      </c>
      <c r="H506" s="488">
        <v>12004200</v>
      </c>
    </row>
    <row r="507" spans="1:8" ht="25.5">
      <c r="A507" s="483" t="s">
        <v>40</v>
      </c>
      <c r="B507" s="483" t="s">
        <v>653</v>
      </c>
      <c r="C507" s="483" t="s">
        <v>881</v>
      </c>
      <c r="D507" s="483" t="s">
        <v>911</v>
      </c>
      <c r="E507" s="483" t="s">
        <v>662</v>
      </c>
      <c r="F507" s="483" t="s">
        <v>670</v>
      </c>
      <c r="G507" s="487" t="s">
        <v>671</v>
      </c>
      <c r="H507" s="488">
        <v>14058140</v>
      </c>
    </row>
    <row r="508" spans="1:8">
      <c r="A508" s="483" t="s">
        <v>40</v>
      </c>
      <c r="B508" s="483" t="s">
        <v>653</v>
      </c>
      <c r="C508" s="483" t="s">
        <v>881</v>
      </c>
      <c r="D508" s="483" t="s">
        <v>911</v>
      </c>
      <c r="E508" s="483" t="s">
        <v>662</v>
      </c>
      <c r="F508" s="483" t="s">
        <v>672</v>
      </c>
      <c r="G508" s="487" t="s">
        <v>673</v>
      </c>
      <c r="H508" s="488">
        <v>9009000</v>
      </c>
    </row>
    <row r="509" spans="1:8">
      <c r="A509" s="483" t="s">
        <v>40</v>
      </c>
      <c r="B509" s="483" t="s">
        <v>653</v>
      </c>
      <c r="C509" s="483" t="s">
        <v>881</v>
      </c>
      <c r="D509" s="483" t="s">
        <v>911</v>
      </c>
      <c r="E509" s="483" t="s">
        <v>662</v>
      </c>
      <c r="F509" s="483" t="s">
        <v>887</v>
      </c>
      <c r="G509" s="487" t="s">
        <v>888</v>
      </c>
      <c r="H509" s="488">
        <v>145061280</v>
      </c>
    </row>
    <row r="510" spans="1:8">
      <c r="A510" s="483" t="s">
        <v>40</v>
      </c>
      <c r="B510" s="483" t="s">
        <v>653</v>
      </c>
      <c r="C510" s="483" t="s">
        <v>881</v>
      </c>
      <c r="D510" s="483" t="s">
        <v>911</v>
      </c>
      <c r="E510" s="483" t="s">
        <v>662</v>
      </c>
      <c r="F510" s="483" t="s">
        <v>674</v>
      </c>
      <c r="G510" s="487" t="s">
        <v>675</v>
      </c>
      <c r="H510" s="488">
        <v>302597100</v>
      </c>
    </row>
    <row r="511" spans="1:8">
      <c r="A511" s="483" t="s">
        <v>40</v>
      </c>
      <c r="B511" s="483" t="s">
        <v>653</v>
      </c>
      <c r="C511" s="483" t="s">
        <v>881</v>
      </c>
      <c r="D511" s="483" t="s">
        <v>911</v>
      </c>
      <c r="E511" s="483" t="s">
        <v>662</v>
      </c>
      <c r="F511" s="483" t="s">
        <v>676</v>
      </c>
      <c r="G511" s="487" t="s">
        <v>677</v>
      </c>
      <c r="H511" s="488">
        <v>114982800</v>
      </c>
    </row>
    <row r="512" spans="1:8">
      <c r="A512" s="483" t="s">
        <v>40</v>
      </c>
      <c r="B512" s="483" t="s">
        <v>653</v>
      </c>
      <c r="C512" s="483" t="s">
        <v>881</v>
      </c>
      <c r="D512" s="483" t="s">
        <v>911</v>
      </c>
      <c r="E512" s="483" t="s">
        <v>678</v>
      </c>
      <c r="F512" s="483" t="s">
        <v>16</v>
      </c>
      <c r="G512" s="487" t="s">
        <v>679</v>
      </c>
      <c r="H512" s="488">
        <v>239326000</v>
      </c>
    </row>
    <row r="513" spans="1:8">
      <c r="A513" s="483" t="s">
        <v>40</v>
      </c>
      <c r="B513" s="483" t="s">
        <v>653</v>
      </c>
      <c r="C513" s="483" t="s">
        <v>881</v>
      </c>
      <c r="D513" s="483" t="s">
        <v>911</v>
      </c>
      <c r="E513" s="483" t="s">
        <v>678</v>
      </c>
      <c r="F513" s="483" t="s">
        <v>680</v>
      </c>
      <c r="G513" s="487" t="s">
        <v>681</v>
      </c>
      <c r="H513" s="488">
        <v>239326000</v>
      </c>
    </row>
    <row r="514" spans="1:8">
      <c r="A514" s="483" t="s">
        <v>40</v>
      </c>
      <c r="B514" s="483" t="s">
        <v>653</v>
      </c>
      <c r="C514" s="483" t="s">
        <v>881</v>
      </c>
      <c r="D514" s="483" t="s">
        <v>911</v>
      </c>
      <c r="E514" s="483" t="s">
        <v>760</v>
      </c>
      <c r="F514" s="483" t="s">
        <v>16</v>
      </c>
      <c r="G514" s="487" t="s">
        <v>761</v>
      </c>
      <c r="H514" s="488">
        <v>15800000</v>
      </c>
    </row>
    <row r="515" spans="1:8">
      <c r="A515" s="483" t="s">
        <v>40</v>
      </c>
      <c r="B515" s="483" t="s">
        <v>653</v>
      </c>
      <c r="C515" s="483" t="s">
        <v>881</v>
      </c>
      <c r="D515" s="483" t="s">
        <v>911</v>
      </c>
      <c r="E515" s="483" t="s">
        <v>760</v>
      </c>
      <c r="F515" s="483" t="s">
        <v>762</v>
      </c>
      <c r="G515" s="487" t="s">
        <v>763</v>
      </c>
      <c r="H515" s="488">
        <v>2800000</v>
      </c>
    </row>
    <row r="516" spans="1:8">
      <c r="A516" s="483" t="s">
        <v>40</v>
      </c>
      <c r="B516" s="483" t="s">
        <v>653</v>
      </c>
      <c r="C516" s="483" t="s">
        <v>881</v>
      </c>
      <c r="D516" s="483" t="s">
        <v>911</v>
      </c>
      <c r="E516" s="483" t="s">
        <v>760</v>
      </c>
      <c r="F516" s="483" t="s">
        <v>764</v>
      </c>
      <c r="G516" s="487" t="s">
        <v>92</v>
      </c>
      <c r="H516" s="488">
        <v>13000000</v>
      </c>
    </row>
    <row r="517" spans="1:8">
      <c r="A517" s="483" t="s">
        <v>40</v>
      </c>
      <c r="B517" s="483" t="s">
        <v>653</v>
      </c>
      <c r="C517" s="483" t="s">
        <v>881</v>
      </c>
      <c r="D517" s="483" t="s">
        <v>911</v>
      </c>
      <c r="E517" s="483" t="s">
        <v>682</v>
      </c>
      <c r="F517" s="483" t="s">
        <v>16</v>
      </c>
      <c r="G517" s="487" t="s">
        <v>683</v>
      </c>
      <c r="H517" s="488">
        <v>380506456</v>
      </c>
    </row>
    <row r="518" spans="1:8">
      <c r="A518" s="483" t="s">
        <v>40</v>
      </c>
      <c r="B518" s="483" t="s">
        <v>653</v>
      </c>
      <c r="C518" s="483" t="s">
        <v>881</v>
      </c>
      <c r="D518" s="483" t="s">
        <v>911</v>
      </c>
      <c r="E518" s="483" t="s">
        <v>682</v>
      </c>
      <c r="F518" s="483" t="s">
        <v>684</v>
      </c>
      <c r="G518" s="487" t="s">
        <v>685</v>
      </c>
      <c r="H518" s="488">
        <v>317573811</v>
      </c>
    </row>
    <row r="519" spans="1:8">
      <c r="A519" s="483" t="s">
        <v>40</v>
      </c>
      <c r="B519" s="483" t="s">
        <v>653</v>
      </c>
      <c r="C519" s="483" t="s">
        <v>881</v>
      </c>
      <c r="D519" s="483" t="s">
        <v>911</v>
      </c>
      <c r="E519" s="483" t="s">
        <v>682</v>
      </c>
      <c r="F519" s="483" t="s">
        <v>686</v>
      </c>
      <c r="G519" s="487" t="s">
        <v>687</v>
      </c>
      <c r="H519" s="488">
        <v>55468919</v>
      </c>
    </row>
    <row r="520" spans="1:8">
      <c r="A520" s="483" t="s">
        <v>40</v>
      </c>
      <c r="B520" s="483" t="s">
        <v>653</v>
      </c>
      <c r="C520" s="483" t="s">
        <v>881</v>
      </c>
      <c r="D520" s="483" t="s">
        <v>911</v>
      </c>
      <c r="E520" s="483" t="s">
        <v>682</v>
      </c>
      <c r="F520" s="483" t="s">
        <v>767</v>
      </c>
      <c r="G520" s="487" t="s">
        <v>768</v>
      </c>
      <c r="H520" s="488">
        <v>1599780</v>
      </c>
    </row>
    <row r="521" spans="1:8">
      <c r="A521" s="483" t="s">
        <v>40</v>
      </c>
      <c r="B521" s="483" t="s">
        <v>653</v>
      </c>
      <c r="C521" s="483" t="s">
        <v>881</v>
      </c>
      <c r="D521" s="483" t="s">
        <v>911</v>
      </c>
      <c r="E521" s="483" t="s">
        <v>682</v>
      </c>
      <c r="F521" s="483" t="s">
        <v>688</v>
      </c>
      <c r="G521" s="487" t="s">
        <v>689</v>
      </c>
      <c r="H521" s="488">
        <v>5863946</v>
      </c>
    </row>
    <row r="522" spans="1:8">
      <c r="A522" s="483" t="s">
        <v>40</v>
      </c>
      <c r="B522" s="483" t="s">
        <v>653</v>
      </c>
      <c r="C522" s="483" t="s">
        <v>881</v>
      </c>
      <c r="D522" s="483" t="s">
        <v>911</v>
      </c>
      <c r="E522" s="483" t="s">
        <v>690</v>
      </c>
      <c r="F522" s="483" t="s">
        <v>16</v>
      </c>
      <c r="G522" s="487" t="s">
        <v>691</v>
      </c>
      <c r="H522" s="488">
        <v>602912348</v>
      </c>
    </row>
    <row r="523" spans="1:8">
      <c r="A523" s="483" t="s">
        <v>40</v>
      </c>
      <c r="B523" s="483" t="s">
        <v>653</v>
      </c>
      <c r="C523" s="483" t="s">
        <v>881</v>
      </c>
      <c r="D523" s="483" t="s">
        <v>911</v>
      </c>
      <c r="E523" s="483" t="s">
        <v>690</v>
      </c>
      <c r="F523" s="483" t="s">
        <v>692</v>
      </c>
      <c r="G523" s="487" t="s">
        <v>693</v>
      </c>
      <c r="H523" s="488">
        <v>602912348</v>
      </c>
    </row>
    <row r="524" spans="1:8">
      <c r="A524" s="483" t="s">
        <v>40</v>
      </c>
      <c r="B524" s="483" t="s">
        <v>653</v>
      </c>
      <c r="C524" s="483" t="s">
        <v>881</v>
      </c>
      <c r="D524" s="483" t="s">
        <v>911</v>
      </c>
      <c r="E524" s="483" t="s">
        <v>769</v>
      </c>
      <c r="F524" s="483" t="s">
        <v>16</v>
      </c>
      <c r="G524" s="487" t="s">
        <v>770</v>
      </c>
      <c r="H524" s="488">
        <v>73037318</v>
      </c>
    </row>
    <row r="525" spans="1:8">
      <c r="A525" s="483" t="s">
        <v>40</v>
      </c>
      <c r="B525" s="483" t="s">
        <v>653</v>
      </c>
      <c r="C525" s="483" t="s">
        <v>881</v>
      </c>
      <c r="D525" s="483" t="s">
        <v>911</v>
      </c>
      <c r="E525" s="483" t="s">
        <v>769</v>
      </c>
      <c r="F525" s="483" t="s">
        <v>913</v>
      </c>
      <c r="G525" s="487" t="s">
        <v>914</v>
      </c>
      <c r="H525" s="488">
        <v>5850000</v>
      </c>
    </row>
    <row r="526" spans="1:8">
      <c r="A526" s="483" t="s">
        <v>40</v>
      </c>
      <c r="B526" s="483" t="s">
        <v>653</v>
      </c>
      <c r="C526" s="483" t="s">
        <v>881</v>
      </c>
      <c r="D526" s="483" t="s">
        <v>911</v>
      </c>
      <c r="E526" s="483" t="s">
        <v>769</v>
      </c>
      <c r="F526" s="483" t="s">
        <v>771</v>
      </c>
      <c r="G526" s="487" t="s">
        <v>772</v>
      </c>
      <c r="H526" s="488">
        <v>9445500</v>
      </c>
    </row>
    <row r="527" spans="1:8">
      <c r="A527" s="483" t="s">
        <v>40</v>
      </c>
      <c r="B527" s="483" t="s">
        <v>653</v>
      </c>
      <c r="C527" s="483" t="s">
        <v>881</v>
      </c>
      <c r="D527" s="483" t="s">
        <v>911</v>
      </c>
      <c r="E527" s="483" t="s">
        <v>769</v>
      </c>
      <c r="F527" s="483" t="s">
        <v>807</v>
      </c>
      <c r="G527" s="487" t="s">
        <v>92</v>
      </c>
      <c r="H527" s="488">
        <v>57741818</v>
      </c>
    </row>
    <row r="528" spans="1:8">
      <c r="A528" s="483" t="s">
        <v>40</v>
      </c>
      <c r="B528" s="483" t="s">
        <v>653</v>
      </c>
      <c r="C528" s="483" t="s">
        <v>881</v>
      </c>
      <c r="D528" s="483" t="s">
        <v>911</v>
      </c>
      <c r="E528" s="483" t="s">
        <v>695</v>
      </c>
      <c r="F528" s="483" t="s">
        <v>16</v>
      </c>
      <c r="G528" s="487" t="s">
        <v>696</v>
      </c>
      <c r="H528" s="488">
        <v>15000000</v>
      </c>
    </row>
    <row r="529" spans="1:8">
      <c r="A529" s="483" t="s">
        <v>40</v>
      </c>
      <c r="B529" s="483" t="s">
        <v>653</v>
      </c>
      <c r="C529" s="483" t="s">
        <v>881</v>
      </c>
      <c r="D529" s="483" t="s">
        <v>911</v>
      </c>
      <c r="E529" s="483" t="s">
        <v>695</v>
      </c>
      <c r="F529" s="483" t="s">
        <v>697</v>
      </c>
      <c r="G529" s="487" t="s">
        <v>698</v>
      </c>
      <c r="H529" s="488">
        <v>15000000</v>
      </c>
    </row>
    <row r="530" spans="1:8">
      <c r="A530" s="483" t="s">
        <v>40</v>
      </c>
      <c r="B530" s="483" t="s">
        <v>653</v>
      </c>
      <c r="C530" s="483" t="s">
        <v>881</v>
      </c>
      <c r="D530" s="483" t="s">
        <v>911</v>
      </c>
      <c r="E530" s="483" t="s">
        <v>699</v>
      </c>
      <c r="F530" s="483" t="s">
        <v>16</v>
      </c>
      <c r="G530" s="487" t="s">
        <v>700</v>
      </c>
      <c r="H530" s="488">
        <v>213000000</v>
      </c>
    </row>
    <row r="531" spans="1:8">
      <c r="A531" s="483" t="s">
        <v>40</v>
      </c>
      <c r="B531" s="483" t="s">
        <v>653</v>
      </c>
      <c r="C531" s="483" t="s">
        <v>881</v>
      </c>
      <c r="D531" s="483" t="s">
        <v>911</v>
      </c>
      <c r="E531" s="483" t="s">
        <v>699</v>
      </c>
      <c r="F531" s="483" t="s">
        <v>701</v>
      </c>
      <c r="G531" s="487" t="s">
        <v>702</v>
      </c>
      <c r="H531" s="488">
        <v>10000000</v>
      </c>
    </row>
    <row r="532" spans="1:8">
      <c r="A532" s="483" t="s">
        <v>40</v>
      </c>
      <c r="B532" s="483" t="s">
        <v>653</v>
      </c>
      <c r="C532" s="483" t="s">
        <v>881</v>
      </c>
      <c r="D532" s="483" t="s">
        <v>911</v>
      </c>
      <c r="E532" s="483" t="s">
        <v>699</v>
      </c>
      <c r="F532" s="483" t="s">
        <v>703</v>
      </c>
      <c r="G532" s="487" t="s">
        <v>704</v>
      </c>
      <c r="H532" s="488">
        <v>198000000</v>
      </c>
    </row>
    <row r="533" spans="1:8">
      <c r="A533" s="483" t="s">
        <v>40</v>
      </c>
      <c r="B533" s="483" t="s">
        <v>653</v>
      </c>
      <c r="C533" s="483" t="s">
        <v>881</v>
      </c>
      <c r="D533" s="483" t="s">
        <v>911</v>
      </c>
      <c r="E533" s="483" t="s">
        <v>699</v>
      </c>
      <c r="F533" s="483" t="s">
        <v>705</v>
      </c>
      <c r="G533" s="487" t="s">
        <v>706</v>
      </c>
      <c r="H533" s="488">
        <v>5000000</v>
      </c>
    </row>
    <row r="534" spans="1:8">
      <c r="A534" s="483" t="s">
        <v>40</v>
      </c>
      <c r="B534" s="483" t="s">
        <v>653</v>
      </c>
      <c r="C534" s="483" t="s">
        <v>881</v>
      </c>
      <c r="D534" s="483" t="s">
        <v>911</v>
      </c>
      <c r="E534" s="483" t="s">
        <v>773</v>
      </c>
      <c r="F534" s="483" t="s">
        <v>16</v>
      </c>
      <c r="G534" s="487" t="s">
        <v>774</v>
      </c>
      <c r="H534" s="488">
        <v>1600000</v>
      </c>
    </row>
    <row r="535" spans="1:8" ht="25.5">
      <c r="A535" s="483" t="s">
        <v>40</v>
      </c>
      <c r="B535" s="483" t="s">
        <v>653</v>
      </c>
      <c r="C535" s="483" t="s">
        <v>881</v>
      </c>
      <c r="D535" s="483" t="s">
        <v>911</v>
      </c>
      <c r="E535" s="483" t="s">
        <v>773</v>
      </c>
      <c r="F535" s="483" t="s">
        <v>777</v>
      </c>
      <c r="G535" s="487" t="s">
        <v>778</v>
      </c>
      <c r="H535" s="488">
        <v>1000000</v>
      </c>
    </row>
    <row r="536" spans="1:8">
      <c r="A536" s="483" t="s">
        <v>40</v>
      </c>
      <c r="B536" s="483" t="s">
        <v>653</v>
      </c>
      <c r="C536" s="483" t="s">
        <v>881</v>
      </c>
      <c r="D536" s="483" t="s">
        <v>911</v>
      </c>
      <c r="E536" s="483" t="s">
        <v>773</v>
      </c>
      <c r="F536" s="483" t="s">
        <v>894</v>
      </c>
      <c r="G536" s="487" t="s">
        <v>895</v>
      </c>
      <c r="H536" s="488">
        <v>600000</v>
      </c>
    </row>
    <row r="537" spans="1:8">
      <c r="A537" s="483" t="s">
        <v>40</v>
      </c>
      <c r="B537" s="483" t="s">
        <v>653</v>
      </c>
      <c r="C537" s="483" t="s">
        <v>881</v>
      </c>
      <c r="D537" s="483" t="s">
        <v>911</v>
      </c>
      <c r="E537" s="483" t="s">
        <v>707</v>
      </c>
      <c r="F537" s="483" t="s">
        <v>16</v>
      </c>
      <c r="G537" s="487" t="s">
        <v>708</v>
      </c>
      <c r="H537" s="488">
        <v>71895000</v>
      </c>
    </row>
    <row r="538" spans="1:8">
      <c r="A538" s="483" t="s">
        <v>40</v>
      </c>
      <c r="B538" s="483" t="s">
        <v>653</v>
      </c>
      <c r="C538" s="483" t="s">
        <v>881</v>
      </c>
      <c r="D538" s="483" t="s">
        <v>911</v>
      </c>
      <c r="E538" s="483" t="s">
        <v>707</v>
      </c>
      <c r="F538" s="483" t="s">
        <v>709</v>
      </c>
      <c r="G538" s="487" t="s">
        <v>710</v>
      </c>
      <c r="H538" s="488">
        <v>22950000</v>
      </c>
    </row>
    <row r="539" spans="1:8">
      <c r="A539" s="483" t="s">
        <v>40</v>
      </c>
      <c r="B539" s="483" t="s">
        <v>653</v>
      </c>
      <c r="C539" s="483" t="s">
        <v>881</v>
      </c>
      <c r="D539" s="483" t="s">
        <v>911</v>
      </c>
      <c r="E539" s="483" t="s">
        <v>707</v>
      </c>
      <c r="F539" s="483" t="s">
        <v>868</v>
      </c>
      <c r="G539" s="487" t="s">
        <v>830</v>
      </c>
      <c r="H539" s="488">
        <v>48945000</v>
      </c>
    </row>
    <row r="540" spans="1:8">
      <c r="A540" s="483" t="s">
        <v>40</v>
      </c>
      <c r="B540" s="483" t="s">
        <v>653</v>
      </c>
      <c r="C540" s="483" t="s">
        <v>881</v>
      </c>
      <c r="D540" s="483" t="s">
        <v>911</v>
      </c>
      <c r="E540" s="483" t="s">
        <v>780</v>
      </c>
      <c r="F540" s="483" t="s">
        <v>16</v>
      </c>
      <c r="G540" s="487" t="s">
        <v>781</v>
      </c>
      <c r="H540" s="488">
        <v>26800000</v>
      </c>
    </row>
    <row r="541" spans="1:8">
      <c r="A541" s="483" t="s">
        <v>40</v>
      </c>
      <c r="B541" s="483" t="s">
        <v>653</v>
      </c>
      <c r="C541" s="483" t="s">
        <v>881</v>
      </c>
      <c r="D541" s="483" t="s">
        <v>911</v>
      </c>
      <c r="E541" s="483" t="s">
        <v>780</v>
      </c>
      <c r="F541" s="483" t="s">
        <v>784</v>
      </c>
      <c r="G541" s="487" t="s">
        <v>785</v>
      </c>
      <c r="H541" s="488">
        <v>400000</v>
      </c>
    </row>
    <row r="542" spans="1:8">
      <c r="A542" s="483" t="s">
        <v>40</v>
      </c>
      <c r="B542" s="483" t="s">
        <v>653</v>
      </c>
      <c r="C542" s="483" t="s">
        <v>881</v>
      </c>
      <c r="D542" s="483" t="s">
        <v>911</v>
      </c>
      <c r="E542" s="483" t="s">
        <v>780</v>
      </c>
      <c r="F542" s="483" t="s">
        <v>788</v>
      </c>
      <c r="G542" s="487" t="s">
        <v>789</v>
      </c>
      <c r="H542" s="488">
        <v>26400000</v>
      </c>
    </row>
    <row r="543" spans="1:8">
      <c r="A543" s="483" t="s">
        <v>40</v>
      </c>
      <c r="B543" s="483" t="s">
        <v>653</v>
      </c>
      <c r="C543" s="483" t="s">
        <v>881</v>
      </c>
      <c r="D543" s="483" t="s">
        <v>911</v>
      </c>
      <c r="E543" s="483" t="s">
        <v>711</v>
      </c>
      <c r="F543" s="483" t="s">
        <v>16</v>
      </c>
      <c r="G543" s="487" t="s">
        <v>712</v>
      </c>
      <c r="H543" s="488">
        <v>71338500</v>
      </c>
    </row>
    <row r="544" spans="1:8">
      <c r="A544" s="483" t="s">
        <v>40</v>
      </c>
      <c r="B544" s="483" t="s">
        <v>653</v>
      </c>
      <c r="C544" s="483" t="s">
        <v>881</v>
      </c>
      <c r="D544" s="483" t="s">
        <v>911</v>
      </c>
      <c r="E544" s="483" t="s">
        <v>711</v>
      </c>
      <c r="F544" s="483" t="s">
        <v>713</v>
      </c>
      <c r="G544" s="487" t="s">
        <v>714</v>
      </c>
      <c r="H544" s="488">
        <v>9000000</v>
      </c>
    </row>
    <row r="545" spans="1:8">
      <c r="A545" s="483" t="s">
        <v>40</v>
      </c>
      <c r="B545" s="483" t="s">
        <v>653</v>
      </c>
      <c r="C545" s="483" t="s">
        <v>881</v>
      </c>
      <c r="D545" s="483" t="s">
        <v>911</v>
      </c>
      <c r="E545" s="483" t="s">
        <v>711</v>
      </c>
      <c r="F545" s="483" t="s">
        <v>715</v>
      </c>
      <c r="G545" s="487" t="s">
        <v>716</v>
      </c>
      <c r="H545" s="488">
        <v>62338500</v>
      </c>
    </row>
    <row r="546" spans="1:8" ht="25.5">
      <c r="A546" s="483" t="s">
        <v>40</v>
      </c>
      <c r="B546" s="483" t="s">
        <v>653</v>
      </c>
      <c r="C546" s="483" t="s">
        <v>881</v>
      </c>
      <c r="D546" s="483" t="s">
        <v>911</v>
      </c>
      <c r="E546" s="483" t="s">
        <v>719</v>
      </c>
      <c r="F546" s="483" t="s">
        <v>16</v>
      </c>
      <c r="G546" s="487" t="s">
        <v>720</v>
      </c>
      <c r="H546" s="488">
        <v>134380000</v>
      </c>
    </row>
    <row r="547" spans="1:8">
      <c r="A547" s="483" t="s">
        <v>40</v>
      </c>
      <c r="B547" s="483" t="s">
        <v>653</v>
      </c>
      <c r="C547" s="483" t="s">
        <v>881</v>
      </c>
      <c r="D547" s="483" t="s">
        <v>911</v>
      </c>
      <c r="E547" s="483" t="s">
        <v>719</v>
      </c>
      <c r="F547" s="483" t="s">
        <v>915</v>
      </c>
      <c r="G547" s="487" t="s">
        <v>872</v>
      </c>
      <c r="H547" s="488">
        <v>49841000</v>
      </c>
    </row>
    <row r="548" spans="1:8">
      <c r="A548" s="483" t="s">
        <v>40</v>
      </c>
      <c r="B548" s="483" t="s">
        <v>653</v>
      </c>
      <c r="C548" s="483" t="s">
        <v>881</v>
      </c>
      <c r="D548" s="483" t="s">
        <v>911</v>
      </c>
      <c r="E548" s="483" t="s">
        <v>719</v>
      </c>
      <c r="F548" s="483" t="s">
        <v>790</v>
      </c>
      <c r="G548" s="487" t="s">
        <v>791</v>
      </c>
      <c r="H548" s="488">
        <v>60159000</v>
      </c>
    </row>
    <row r="549" spans="1:8">
      <c r="A549" s="483" t="s">
        <v>40</v>
      </c>
      <c r="B549" s="483" t="s">
        <v>653</v>
      </c>
      <c r="C549" s="483" t="s">
        <v>881</v>
      </c>
      <c r="D549" s="483" t="s">
        <v>911</v>
      </c>
      <c r="E549" s="483" t="s">
        <v>719</v>
      </c>
      <c r="F549" s="483" t="s">
        <v>721</v>
      </c>
      <c r="G549" s="487" t="s">
        <v>722</v>
      </c>
      <c r="H549" s="488">
        <v>24380000</v>
      </c>
    </row>
    <row r="550" spans="1:8">
      <c r="A550" s="483" t="s">
        <v>40</v>
      </c>
      <c r="B550" s="483" t="s">
        <v>653</v>
      </c>
      <c r="C550" s="483" t="s">
        <v>881</v>
      </c>
      <c r="D550" s="483" t="s">
        <v>911</v>
      </c>
      <c r="E550" s="483" t="s">
        <v>725</v>
      </c>
      <c r="F550" s="483" t="s">
        <v>16</v>
      </c>
      <c r="G550" s="487" t="s">
        <v>726</v>
      </c>
      <c r="H550" s="488">
        <v>199000000</v>
      </c>
    </row>
    <row r="551" spans="1:8">
      <c r="A551" s="483" t="s">
        <v>40</v>
      </c>
      <c r="B551" s="483" t="s">
        <v>653</v>
      </c>
      <c r="C551" s="483" t="s">
        <v>881</v>
      </c>
      <c r="D551" s="483" t="s">
        <v>911</v>
      </c>
      <c r="E551" s="483" t="s">
        <v>725</v>
      </c>
      <c r="F551" s="483" t="s">
        <v>727</v>
      </c>
      <c r="G551" s="487" t="s">
        <v>728</v>
      </c>
      <c r="H551" s="488">
        <v>199000000</v>
      </c>
    </row>
    <row r="552" spans="1:8">
      <c r="A552" s="483" t="s">
        <v>40</v>
      </c>
      <c r="B552" s="483" t="s">
        <v>653</v>
      </c>
      <c r="C552" s="483" t="s">
        <v>881</v>
      </c>
      <c r="D552" s="483" t="s">
        <v>911</v>
      </c>
      <c r="E552" s="483" t="s">
        <v>729</v>
      </c>
      <c r="F552" s="483" t="s">
        <v>16</v>
      </c>
      <c r="G552" s="487" t="s">
        <v>730</v>
      </c>
      <c r="H552" s="488">
        <v>309663682</v>
      </c>
    </row>
    <row r="553" spans="1:8">
      <c r="A553" s="483" t="s">
        <v>40</v>
      </c>
      <c r="B553" s="483" t="s">
        <v>653</v>
      </c>
      <c r="C553" s="483" t="s">
        <v>881</v>
      </c>
      <c r="D553" s="483" t="s">
        <v>911</v>
      </c>
      <c r="E553" s="483" t="s">
        <v>729</v>
      </c>
      <c r="F553" s="483" t="s">
        <v>731</v>
      </c>
      <c r="G553" s="487" t="s">
        <v>732</v>
      </c>
      <c r="H553" s="488">
        <v>8505000</v>
      </c>
    </row>
    <row r="554" spans="1:8">
      <c r="A554" s="483" t="s">
        <v>40</v>
      </c>
      <c r="B554" s="483" t="s">
        <v>653</v>
      </c>
      <c r="C554" s="483" t="s">
        <v>881</v>
      </c>
      <c r="D554" s="483" t="s">
        <v>911</v>
      </c>
      <c r="E554" s="483" t="s">
        <v>729</v>
      </c>
      <c r="F554" s="483" t="s">
        <v>733</v>
      </c>
      <c r="G554" s="487" t="s">
        <v>734</v>
      </c>
      <c r="H554" s="488">
        <v>4158682</v>
      </c>
    </row>
    <row r="555" spans="1:8">
      <c r="A555" s="483" t="s">
        <v>40</v>
      </c>
      <c r="B555" s="483" t="s">
        <v>653</v>
      </c>
      <c r="C555" s="483" t="s">
        <v>881</v>
      </c>
      <c r="D555" s="483" t="s">
        <v>911</v>
      </c>
      <c r="E555" s="483" t="s">
        <v>729</v>
      </c>
      <c r="F555" s="483" t="s">
        <v>735</v>
      </c>
      <c r="G555" s="487" t="s">
        <v>92</v>
      </c>
      <c r="H555" s="488">
        <v>297000000</v>
      </c>
    </row>
    <row r="556" spans="1:8">
      <c r="A556" s="483" t="s">
        <v>40</v>
      </c>
      <c r="B556" s="483" t="s">
        <v>653</v>
      </c>
      <c r="C556" s="483" t="s">
        <v>881</v>
      </c>
      <c r="D556" s="483" t="s">
        <v>911</v>
      </c>
      <c r="E556" s="483" t="s">
        <v>736</v>
      </c>
      <c r="F556" s="483" t="s">
        <v>16</v>
      </c>
      <c r="G556" s="487" t="s">
        <v>92</v>
      </c>
      <c r="H556" s="488">
        <v>2637375803</v>
      </c>
    </row>
    <row r="557" spans="1:8">
      <c r="A557" s="483" t="s">
        <v>40</v>
      </c>
      <c r="B557" s="483" t="s">
        <v>653</v>
      </c>
      <c r="C557" s="483" t="s">
        <v>881</v>
      </c>
      <c r="D557" s="483" t="s">
        <v>911</v>
      </c>
      <c r="E557" s="483" t="s">
        <v>736</v>
      </c>
      <c r="F557" s="483" t="s">
        <v>737</v>
      </c>
      <c r="G557" s="487" t="s">
        <v>738</v>
      </c>
      <c r="H557" s="488">
        <v>2637375803</v>
      </c>
    </row>
    <row r="558" spans="1:8" ht="38.25">
      <c r="A558" s="483" t="s">
        <v>40</v>
      </c>
      <c r="B558" s="483" t="s">
        <v>653</v>
      </c>
      <c r="C558" s="483" t="s">
        <v>881</v>
      </c>
      <c r="D558" s="483" t="s">
        <v>911</v>
      </c>
      <c r="E558" s="483" t="s">
        <v>907</v>
      </c>
      <c r="F558" s="483" t="s">
        <v>16</v>
      </c>
      <c r="G558" s="487" t="s">
        <v>908</v>
      </c>
      <c r="H558" s="488">
        <v>1617001165</v>
      </c>
    </row>
    <row r="559" spans="1:8">
      <c r="A559" s="483" t="s">
        <v>40</v>
      </c>
      <c r="B559" s="483" t="s">
        <v>653</v>
      </c>
      <c r="C559" s="483" t="s">
        <v>881</v>
      </c>
      <c r="D559" s="483" t="s">
        <v>911</v>
      </c>
      <c r="E559" s="483" t="s">
        <v>907</v>
      </c>
      <c r="F559" s="483" t="s">
        <v>916</v>
      </c>
      <c r="G559" s="487" t="s">
        <v>917</v>
      </c>
      <c r="H559" s="488">
        <v>25048800</v>
      </c>
    </row>
    <row r="560" spans="1:8">
      <c r="A560" s="483" t="s">
        <v>40</v>
      </c>
      <c r="B560" s="483" t="s">
        <v>653</v>
      </c>
      <c r="C560" s="483" t="s">
        <v>881</v>
      </c>
      <c r="D560" s="483" t="s">
        <v>911</v>
      </c>
      <c r="E560" s="483" t="s">
        <v>907</v>
      </c>
      <c r="F560" s="483" t="s">
        <v>918</v>
      </c>
      <c r="G560" s="487" t="s">
        <v>919</v>
      </c>
      <c r="H560" s="488">
        <v>228205870</v>
      </c>
    </row>
    <row r="561" spans="1:8">
      <c r="A561" s="483" t="s">
        <v>40</v>
      </c>
      <c r="B561" s="483" t="s">
        <v>653</v>
      </c>
      <c r="C561" s="483" t="s">
        <v>881</v>
      </c>
      <c r="D561" s="483" t="s">
        <v>911</v>
      </c>
      <c r="E561" s="483" t="s">
        <v>907</v>
      </c>
      <c r="F561" s="483" t="s">
        <v>920</v>
      </c>
      <c r="G561" s="487" t="s">
        <v>921</v>
      </c>
      <c r="H561" s="488">
        <v>39312000</v>
      </c>
    </row>
    <row r="562" spans="1:8" ht="51">
      <c r="A562" s="483" t="s">
        <v>40</v>
      </c>
      <c r="B562" s="483" t="s">
        <v>653</v>
      </c>
      <c r="C562" s="483" t="s">
        <v>881</v>
      </c>
      <c r="D562" s="483" t="s">
        <v>911</v>
      </c>
      <c r="E562" s="483" t="s">
        <v>907</v>
      </c>
      <c r="F562" s="483" t="s">
        <v>909</v>
      </c>
      <c r="G562" s="487" t="s">
        <v>910</v>
      </c>
      <c r="H562" s="488">
        <v>698918495</v>
      </c>
    </row>
    <row r="563" spans="1:8">
      <c r="A563" s="483" t="s">
        <v>40</v>
      </c>
      <c r="B563" s="483" t="s">
        <v>653</v>
      </c>
      <c r="C563" s="483" t="s">
        <v>881</v>
      </c>
      <c r="D563" s="483" t="s">
        <v>911</v>
      </c>
      <c r="E563" s="483" t="s">
        <v>907</v>
      </c>
      <c r="F563" s="483" t="s">
        <v>922</v>
      </c>
      <c r="G563" s="487" t="s">
        <v>92</v>
      </c>
      <c r="H563" s="488">
        <v>625516000</v>
      </c>
    </row>
    <row r="564" spans="1:8">
      <c r="A564" s="483" t="s">
        <v>40</v>
      </c>
      <c r="B564" s="483" t="s">
        <v>653</v>
      </c>
      <c r="C564" s="483" t="s">
        <v>881</v>
      </c>
      <c r="D564" s="483" t="s">
        <v>923</v>
      </c>
      <c r="E564" s="483" t="s">
        <v>16</v>
      </c>
      <c r="F564" s="483" t="s">
        <v>16</v>
      </c>
      <c r="G564" s="487" t="s">
        <v>924</v>
      </c>
      <c r="H564" s="488">
        <v>7021007852</v>
      </c>
    </row>
    <row r="565" spans="1:8">
      <c r="A565" s="483" t="s">
        <v>40</v>
      </c>
      <c r="B565" s="483" t="s">
        <v>653</v>
      </c>
      <c r="C565" s="483" t="s">
        <v>881</v>
      </c>
      <c r="D565" s="483" t="s">
        <v>923</v>
      </c>
      <c r="E565" s="483" t="s">
        <v>658</v>
      </c>
      <c r="F565" s="483" t="s">
        <v>16</v>
      </c>
      <c r="G565" s="487" t="s">
        <v>659</v>
      </c>
      <c r="H565" s="488">
        <v>1144244323</v>
      </c>
    </row>
    <row r="566" spans="1:8">
      <c r="A566" s="483" t="s">
        <v>40</v>
      </c>
      <c r="B566" s="483" t="s">
        <v>653</v>
      </c>
      <c r="C566" s="483" t="s">
        <v>881</v>
      </c>
      <c r="D566" s="483" t="s">
        <v>923</v>
      </c>
      <c r="E566" s="483" t="s">
        <v>658</v>
      </c>
      <c r="F566" s="483" t="s">
        <v>660</v>
      </c>
      <c r="G566" s="487" t="s">
        <v>661</v>
      </c>
      <c r="H566" s="488">
        <v>1144244323</v>
      </c>
    </row>
    <row r="567" spans="1:8" ht="25.5">
      <c r="A567" s="483" t="s">
        <v>40</v>
      </c>
      <c r="B567" s="483" t="s">
        <v>653</v>
      </c>
      <c r="C567" s="483" t="s">
        <v>881</v>
      </c>
      <c r="D567" s="483" t="s">
        <v>923</v>
      </c>
      <c r="E567" s="483" t="s">
        <v>750</v>
      </c>
      <c r="F567" s="483" t="s">
        <v>16</v>
      </c>
      <c r="G567" s="487" t="s">
        <v>751</v>
      </c>
      <c r="H567" s="488">
        <v>11000000</v>
      </c>
    </row>
    <row r="568" spans="1:8" ht="25.5">
      <c r="A568" s="483" t="s">
        <v>40</v>
      </c>
      <c r="B568" s="483" t="s">
        <v>653</v>
      </c>
      <c r="C568" s="483" t="s">
        <v>881</v>
      </c>
      <c r="D568" s="483" t="s">
        <v>923</v>
      </c>
      <c r="E568" s="483" t="s">
        <v>750</v>
      </c>
      <c r="F568" s="483" t="s">
        <v>752</v>
      </c>
      <c r="G568" s="487" t="s">
        <v>753</v>
      </c>
      <c r="H568" s="488">
        <v>11000000</v>
      </c>
    </row>
    <row r="569" spans="1:8">
      <c r="A569" s="483" t="s">
        <v>40</v>
      </c>
      <c r="B569" s="483" t="s">
        <v>653</v>
      </c>
      <c r="C569" s="483" t="s">
        <v>881</v>
      </c>
      <c r="D569" s="483" t="s">
        <v>923</v>
      </c>
      <c r="E569" s="483" t="s">
        <v>662</v>
      </c>
      <c r="F569" s="483" t="s">
        <v>16</v>
      </c>
      <c r="G569" s="487" t="s">
        <v>663</v>
      </c>
      <c r="H569" s="488">
        <v>506261372</v>
      </c>
    </row>
    <row r="570" spans="1:8">
      <c r="A570" s="483" t="s">
        <v>40</v>
      </c>
      <c r="B570" s="483" t="s">
        <v>653</v>
      </c>
      <c r="C570" s="483" t="s">
        <v>881</v>
      </c>
      <c r="D570" s="483" t="s">
        <v>923</v>
      </c>
      <c r="E570" s="483" t="s">
        <v>662</v>
      </c>
      <c r="F570" s="483" t="s">
        <v>664</v>
      </c>
      <c r="G570" s="487" t="s">
        <v>665</v>
      </c>
      <c r="H570" s="488">
        <v>51994245</v>
      </c>
    </row>
    <row r="571" spans="1:8">
      <c r="A571" s="483" t="s">
        <v>40</v>
      </c>
      <c r="B571" s="483" t="s">
        <v>653</v>
      </c>
      <c r="C571" s="483" t="s">
        <v>881</v>
      </c>
      <c r="D571" s="483" t="s">
        <v>923</v>
      </c>
      <c r="E571" s="483" t="s">
        <v>662</v>
      </c>
      <c r="F571" s="483" t="s">
        <v>666</v>
      </c>
      <c r="G571" s="487" t="s">
        <v>667</v>
      </c>
      <c r="H571" s="488">
        <v>71136000</v>
      </c>
    </row>
    <row r="572" spans="1:8">
      <c r="A572" s="483" t="s">
        <v>40</v>
      </c>
      <c r="B572" s="483" t="s">
        <v>653</v>
      </c>
      <c r="C572" s="483" t="s">
        <v>881</v>
      </c>
      <c r="D572" s="483" t="s">
        <v>923</v>
      </c>
      <c r="E572" s="483" t="s">
        <v>662</v>
      </c>
      <c r="F572" s="483" t="s">
        <v>668</v>
      </c>
      <c r="G572" s="487" t="s">
        <v>669</v>
      </c>
      <c r="H572" s="488">
        <v>9547200</v>
      </c>
    </row>
    <row r="573" spans="1:8" ht="25.5">
      <c r="A573" s="483" t="s">
        <v>40</v>
      </c>
      <c r="B573" s="483" t="s">
        <v>653</v>
      </c>
      <c r="C573" s="483" t="s">
        <v>881</v>
      </c>
      <c r="D573" s="483" t="s">
        <v>923</v>
      </c>
      <c r="E573" s="483" t="s">
        <v>662</v>
      </c>
      <c r="F573" s="483" t="s">
        <v>670</v>
      </c>
      <c r="G573" s="487" t="s">
        <v>671</v>
      </c>
      <c r="H573" s="488">
        <v>8942897</v>
      </c>
    </row>
    <row r="574" spans="1:8">
      <c r="A574" s="483" t="s">
        <v>40</v>
      </c>
      <c r="B574" s="483" t="s">
        <v>653</v>
      </c>
      <c r="C574" s="483" t="s">
        <v>881</v>
      </c>
      <c r="D574" s="483" t="s">
        <v>923</v>
      </c>
      <c r="E574" s="483" t="s">
        <v>662</v>
      </c>
      <c r="F574" s="483" t="s">
        <v>887</v>
      </c>
      <c r="G574" s="487" t="s">
        <v>888</v>
      </c>
      <c r="H574" s="488">
        <v>57241080</v>
      </c>
    </row>
    <row r="575" spans="1:8">
      <c r="A575" s="483" t="s">
        <v>40</v>
      </c>
      <c r="B575" s="483" t="s">
        <v>653</v>
      </c>
      <c r="C575" s="483" t="s">
        <v>881</v>
      </c>
      <c r="D575" s="483" t="s">
        <v>923</v>
      </c>
      <c r="E575" s="483" t="s">
        <v>662</v>
      </c>
      <c r="F575" s="483" t="s">
        <v>674</v>
      </c>
      <c r="G575" s="487" t="s">
        <v>675</v>
      </c>
      <c r="H575" s="488">
        <v>303187950</v>
      </c>
    </row>
    <row r="576" spans="1:8">
      <c r="A576" s="483" t="s">
        <v>40</v>
      </c>
      <c r="B576" s="483" t="s">
        <v>653</v>
      </c>
      <c r="C576" s="483" t="s">
        <v>881</v>
      </c>
      <c r="D576" s="483" t="s">
        <v>923</v>
      </c>
      <c r="E576" s="483" t="s">
        <v>662</v>
      </c>
      <c r="F576" s="483" t="s">
        <v>676</v>
      </c>
      <c r="G576" s="487" t="s">
        <v>677</v>
      </c>
      <c r="H576" s="488">
        <v>4212000</v>
      </c>
    </row>
    <row r="577" spans="1:8">
      <c r="A577" s="483" t="s">
        <v>40</v>
      </c>
      <c r="B577" s="483" t="s">
        <v>653</v>
      </c>
      <c r="C577" s="483" t="s">
        <v>881</v>
      </c>
      <c r="D577" s="483" t="s">
        <v>923</v>
      </c>
      <c r="E577" s="483" t="s">
        <v>678</v>
      </c>
      <c r="F577" s="483" t="s">
        <v>16</v>
      </c>
      <c r="G577" s="487" t="s">
        <v>679</v>
      </c>
      <c r="H577" s="488">
        <v>97300000</v>
      </c>
    </row>
    <row r="578" spans="1:8">
      <c r="A578" s="483" t="s">
        <v>40</v>
      </c>
      <c r="B578" s="483" t="s">
        <v>653</v>
      </c>
      <c r="C578" s="483" t="s">
        <v>881</v>
      </c>
      <c r="D578" s="483" t="s">
        <v>923</v>
      </c>
      <c r="E578" s="483" t="s">
        <v>678</v>
      </c>
      <c r="F578" s="483" t="s">
        <v>680</v>
      </c>
      <c r="G578" s="487" t="s">
        <v>681</v>
      </c>
      <c r="H578" s="488">
        <v>97300000</v>
      </c>
    </row>
    <row r="579" spans="1:8">
      <c r="A579" s="483" t="s">
        <v>40</v>
      </c>
      <c r="B579" s="483" t="s">
        <v>653</v>
      </c>
      <c r="C579" s="483" t="s">
        <v>881</v>
      </c>
      <c r="D579" s="483" t="s">
        <v>923</v>
      </c>
      <c r="E579" s="483" t="s">
        <v>760</v>
      </c>
      <c r="F579" s="483" t="s">
        <v>16</v>
      </c>
      <c r="G579" s="487" t="s">
        <v>761</v>
      </c>
      <c r="H579" s="488">
        <v>25416700</v>
      </c>
    </row>
    <row r="580" spans="1:8">
      <c r="A580" s="483" t="s">
        <v>40</v>
      </c>
      <c r="B580" s="483" t="s">
        <v>653</v>
      </c>
      <c r="C580" s="483" t="s">
        <v>881</v>
      </c>
      <c r="D580" s="483" t="s">
        <v>923</v>
      </c>
      <c r="E580" s="483" t="s">
        <v>760</v>
      </c>
      <c r="F580" s="483" t="s">
        <v>764</v>
      </c>
      <c r="G580" s="487" t="s">
        <v>92</v>
      </c>
      <c r="H580" s="488">
        <v>25416700</v>
      </c>
    </row>
    <row r="581" spans="1:8">
      <c r="A581" s="483" t="s">
        <v>40</v>
      </c>
      <c r="B581" s="483" t="s">
        <v>653</v>
      </c>
      <c r="C581" s="483" t="s">
        <v>881</v>
      </c>
      <c r="D581" s="483" t="s">
        <v>923</v>
      </c>
      <c r="E581" s="483" t="s">
        <v>682</v>
      </c>
      <c r="F581" s="483" t="s">
        <v>16</v>
      </c>
      <c r="G581" s="487" t="s">
        <v>683</v>
      </c>
      <c r="H581" s="488">
        <v>320128446</v>
      </c>
    </row>
    <row r="582" spans="1:8">
      <c r="A582" s="483" t="s">
        <v>40</v>
      </c>
      <c r="B582" s="483" t="s">
        <v>653</v>
      </c>
      <c r="C582" s="483" t="s">
        <v>881</v>
      </c>
      <c r="D582" s="483" t="s">
        <v>923</v>
      </c>
      <c r="E582" s="483" t="s">
        <v>682</v>
      </c>
      <c r="F582" s="483" t="s">
        <v>684</v>
      </c>
      <c r="G582" s="487" t="s">
        <v>685</v>
      </c>
      <c r="H582" s="488">
        <v>273153657</v>
      </c>
    </row>
    <row r="583" spans="1:8">
      <c r="A583" s="483" t="s">
        <v>40</v>
      </c>
      <c r="B583" s="483" t="s">
        <v>653</v>
      </c>
      <c r="C583" s="483" t="s">
        <v>881</v>
      </c>
      <c r="D583" s="483" t="s">
        <v>923</v>
      </c>
      <c r="E583" s="483" t="s">
        <v>682</v>
      </c>
      <c r="F583" s="483" t="s">
        <v>686</v>
      </c>
      <c r="G583" s="487" t="s">
        <v>687</v>
      </c>
      <c r="H583" s="488">
        <v>42003260</v>
      </c>
    </row>
    <row r="584" spans="1:8">
      <c r="A584" s="483" t="s">
        <v>40</v>
      </c>
      <c r="B584" s="483" t="s">
        <v>653</v>
      </c>
      <c r="C584" s="483" t="s">
        <v>881</v>
      </c>
      <c r="D584" s="483" t="s">
        <v>923</v>
      </c>
      <c r="E584" s="483" t="s">
        <v>682</v>
      </c>
      <c r="F584" s="483" t="s">
        <v>767</v>
      </c>
      <c r="G584" s="487" t="s">
        <v>768</v>
      </c>
      <c r="H584" s="488">
        <v>90000</v>
      </c>
    </row>
    <row r="585" spans="1:8">
      <c r="A585" s="483" t="s">
        <v>40</v>
      </c>
      <c r="B585" s="483" t="s">
        <v>653</v>
      </c>
      <c r="C585" s="483" t="s">
        <v>881</v>
      </c>
      <c r="D585" s="483" t="s">
        <v>923</v>
      </c>
      <c r="E585" s="483" t="s">
        <v>682</v>
      </c>
      <c r="F585" s="483" t="s">
        <v>688</v>
      </c>
      <c r="G585" s="487" t="s">
        <v>689</v>
      </c>
      <c r="H585" s="488">
        <v>4881529</v>
      </c>
    </row>
    <row r="586" spans="1:8">
      <c r="A586" s="483" t="s">
        <v>40</v>
      </c>
      <c r="B586" s="483" t="s">
        <v>653</v>
      </c>
      <c r="C586" s="483" t="s">
        <v>881</v>
      </c>
      <c r="D586" s="483" t="s">
        <v>923</v>
      </c>
      <c r="E586" s="483" t="s">
        <v>690</v>
      </c>
      <c r="F586" s="483" t="s">
        <v>16</v>
      </c>
      <c r="G586" s="487" t="s">
        <v>691</v>
      </c>
      <c r="H586" s="488">
        <v>1853147224</v>
      </c>
    </row>
    <row r="587" spans="1:8">
      <c r="A587" s="483" t="s">
        <v>40</v>
      </c>
      <c r="B587" s="483" t="s">
        <v>653</v>
      </c>
      <c r="C587" s="483" t="s">
        <v>881</v>
      </c>
      <c r="D587" s="483" t="s">
        <v>923</v>
      </c>
      <c r="E587" s="483" t="s">
        <v>690</v>
      </c>
      <c r="F587" s="483" t="s">
        <v>692</v>
      </c>
      <c r="G587" s="487" t="s">
        <v>693</v>
      </c>
      <c r="H587" s="488">
        <v>1532927224</v>
      </c>
    </row>
    <row r="588" spans="1:8">
      <c r="A588" s="483" t="s">
        <v>40</v>
      </c>
      <c r="B588" s="483" t="s">
        <v>653</v>
      </c>
      <c r="C588" s="483" t="s">
        <v>881</v>
      </c>
      <c r="D588" s="483" t="s">
        <v>923</v>
      </c>
      <c r="E588" s="483" t="s">
        <v>690</v>
      </c>
      <c r="F588" s="483" t="s">
        <v>694</v>
      </c>
      <c r="G588" s="487" t="s">
        <v>92</v>
      </c>
      <c r="H588" s="488">
        <v>320220000</v>
      </c>
    </row>
    <row r="589" spans="1:8">
      <c r="A589" s="483" t="s">
        <v>40</v>
      </c>
      <c r="B589" s="483" t="s">
        <v>653</v>
      </c>
      <c r="C589" s="483" t="s">
        <v>881</v>
      </c>
      <c r="D589" s="483" t="s">
        <v>923</v>
      </c>
      <c r="E589" s="483" t="s">
        <v>695</v>
      </c>
      <c r="F589" s="483" t="s">
        <v>16</v>
      </c>
      <c r="G589" s="487" t="s">
        <v>696</v>
      </c>
      <c r="H589" s="488">
        <v>35184915</v>
      </c>
    </row>
    <row r="590" spans="1:8">
      <c r="A590" s="483" t="s">
        <v>40</v>
      </c>
      <c r="B590" s="483" t="s">
        <v>653</v>
      </c>
      <c r="C590" s="483" t="s">
        <v>881</v>
      </c>
      <c r="D590" s="483" t="s">
        <v>923</v>
      </c>
      <c r="E590" s="483" t="s">
        <v>695</v>
      </c>
      <c r="F590" s="483" t="s">
        <v>697</v>
      </c>
      <c r="G590" s="487" t="s">
        <v>698</v>
      </c>
      <c r="H590" s="488">
        <v>35184915</v>
      </c>
    </row>
    <row r="591" spans="1:8">
      <c r="A591" s="483" t="s">
        <v>40</v>
      </c>
      <c r="B591" s="483" t="s">
        <v>653</v>
      </c>
      <c r="C591" s="483" t="s">
        <v>881</v>
      </c>
      <c r="D591" s="483" t="s">
        <v>923</v>
      </c>
      <c r="E591" s="483" t="s">
        <v>699</v>
      </c>
      <c r="F591" s="483" t="s">
        <v>16</v>
      </c>
      <c r="G591" s="487" t="s">
        <v>700</v>
      </c>
      <c r="H591" s="488">
        <v>90279000</v>
      </c>
    </row>
    <row r="592" spans="1:8">
      <c r="A592" s="483" t="s">
        <v>40</v>
      </c>
      <c r="B592" s="483" t="s">
        <v>653</v>
      </c>
      <c r="C592" s="483" t="s">
        <v>881</v>
      </c>
      <c r="D592" s="483" t="s">
        <v>923</v>
      </c>
      <c r="E592" s="483" t="s">
        <v>699</v>
      </c>
      <c r="F592" s="483" t="s">
        <v>701</v>
      </c>
      <c r="G592" s="487" t="s">
        <v>702</v>
      </c>
      <c r="H592" s="488">
        <v>57526000</v>
      </c>
    </row>
    <row r="593" spans="1:8">
      <c r="A593" s="483" t="s">
        <v>40</v>
      </c>
      <c r="B593" s="483" t="s">
        <v>653</v>
      </c>
      <c r="C593" s="483" t="s">
        <v>881</v>
      </c>
      <c r="D593" s="483" t="s">
        <v>923</v>
      </c>
      <c r="E593" s="483" t="s">
        <v>699</v>
      </c>
      <c r="F593" s="483" t="s">
        <v>703</v>
      </c>
      <c r="G593" s="487" t="s">
        <v>704</v>
      </c>
      <c r="H593" s="488">
        <v>17314000</v>
      </c>
    </row>
    <row r="594" spans="1:8">
      <c r="A594" s="483" t="s">
        <v>40</v>
      </c>
      <c r="B594" s="483" t="s">
        <v>653</v>
      </c>
      <c r="C594" s="483" t="s">
        <v>881</v>
      </c>
      <c r="D594" s="483" t="s">
        <v>923</v>
      </c>
      <c r="E594" s="483" t="s">
        <v>699</v>
      </c>
      <c r="F594" s="483" t="s">
        <v>705</v>
      </c>
      <c r="G594" s="487" t="s">
        <v>706</v>
      </c>
      <c r="H594" s="488">
        <v>15439000</v>
      </c>
    </row>
    <row r="595" spans="1:8">
      <c r="A595" s="483" t="s">
        <v>40</v>
      </c>
      <c r="B595" s="483" t="s">
        <v>653</v>
      </c>
      <c r="C595" s="483" t="s">
        <v>881</v>
      </c>
      <c r="D595" s="483" t="s">
        <v>923</v>
      </c>
      <c r="E595" s="483" t="s">
        <v>773</v>
      </c>
      <c r="F595" s="483" t="s">
        <v>16</v>
      </c>
      <c r="G595" s="487" t="s">
        <v>774</v>
      </c>
      <c r="H595" s="488">
        <v>18226622</v>
      </c>
    </row>
    <row r="596" spans="1:8" ht="25.5">
      <c r="A596" s="483" t="s">
        <v>40</v>
      </c>
      <c r="B596" s="483" t="s">
        <v>653</v>
      </c>
      <c r="C596" s="483" t="s">
        <v>881</v>
      </c>
      <c r="D596" s="483" t="s">
        <v>923</v>
      </c>
      <c r="E596" s="483" t="s">
        <v>773</v>
      </c>
      <c r="F596" s="483" t="s">
        <v>777</v>
      </c>
      <c r="G596" s="487" t="s">
        <v>778</v>
      </c>
      <c r="H596" s="488">
        <v>3385162</v>
      </c>
    </row>
    <row r="597" spans="1:8">
      <c r="A597" s="483" t="s">
        <v>40</v>
      </c>
      <c r="B597" s="483" t="s">
        <v>653</v>
      </c>
      <c r="C597" s="483" t="s">
        <v>881</v>
      </c>
      <c r="D597" s="483" t="s">
        <v>923</v>
      </c>
      <c r="E597" s="483" t="s">
        <v>773</v>
      </c>
      <c r="F597" s="483" t="s">
        <v>864</v>
      </c>
      <c r="G597" s="487" t="s">
        <v>865</v>
      </c>
      <c r="H597" s="488">
        <v>14841460</v>
      </c>
    </row>
    <row r="598" spans="1:8">
      <c r="A598" s="483" t="s">
        <v>40</v>
      </c>
      <c r="B598" s="483" t="s">
        <v>653</v>
      </c>
      <c r="C598" s="483" t="s">
        <v>881</v>
      </c>
      <c r="D598" s="483" t="s">
        <v>923</v>
      </c>
      <c r="E598" s="483" t="s">
        <v>707</v>
      </c>
      <c r="F598" s="483" t="s">
        <v>16</v>
      </c>
      <c r="G598" s="487" t="s">
        <v>708</v>
      </c>
      <c r="H598" s="488">
        <v>986272740</v>
      </c>
    </row>
    <row r="599" spans="1:8">
      <c r="A599" s="483" t="s">
        <v>40</v>
      </c>
      <c r="B599" s="483" t="s">
        <v>653</v>
      </c>
      <c r="C599" s="483" t="s">
        <v>881</v>
      </c>
      <c r="D599" s="483" t="s">
        <v>923</v>
      </c>
      <c r="E599" s="483" t="s">
        <v>707</v>
      </c>
      <c r="F599" s="483" t="s">
        <v>866</v>
      </c>
      <c r="G599" s="487" t="s">
        <v>867</v>
      </c>
      <c r="H599" s="488">
        <v>61405000</v>
      </c>
    </row>
    <row r="600" spans="1:8">
      <c r="A600" s="483" t="s">
        <v>40</v>
      </c>
      <c r="B600" s="483" t="s">
        <v>653</v>
      </c>
      <c r="C600" s="483" t="s">
        <v>881</v>
      </c>
      <c r="D600" s="483" t="s">
        <v>923</v>
      </c>
      <c r="E600" s="483" t="s">
        <v>707</v>
      </c>
      <c r="F600" s="483" t="s">
        <v>896</v>
      </c>
      <c r="G600" s="487" t="s">
        <v>897</v>
      </c>
      <c r="H600" s="488">
        <v>2000000</v>
      </c>
    </row>
    <row r="601" spans="1:8">
      <c r="A601" s="483" t="s">
        <v>40</v>
      </c>
      <c r="B601" s="483" t="s">
        <v>653</v>
      </c>
      <c r="C601" s="483" t="s">
        <v>881</v>
      </c>
      <c r="D601" s="483" t="s">
        <v>923</v>
      </c>
      <c r="E601" s="483" t="s">
        <v>707</v>
      </c>
      <c r="F601" s="483" t="s">
        <v>900</v>
      </c>
      <c r="G601" s="487" t="s">
        <v>901</v>
      </c>
      <c r="H601" s="488">
        <v>156385980</v>
      </c>
    </row>
    <row r="602" spans="1:8">
      <c r="A602" s="483" t="s">
        <v>40</v>
      </c>
      <c r="B602" s="483" t="s">
        <v>653</v>
      </c>
      <c r="C602" s="483" t="s">
        <v>881</v>
      </c>
      <c r="D602" s="483" t="s">
        <v>923</v>
      </c>
      <c r="E602" s="483" t="s">
        <v>707</v>
      </c>
      <c r="F602" s="483" t="s">
        <v>709</v>
      </c>
      <c r="G602" s="487" t="s">
        <v>710</v>
      </c>
      <c r="H602" s="488">
        <v>142900000</v>
      </c>
    </row>
    <row r="603" spans="1:8">
      <c r="A603" s="483" t="s">
        <v>40</v>
      </c>
      <c r="B603" s="483" t="s">
        <v>653</v>
      </c>
      <c r="C603" s="483" t="s">
        <v>881</v>
      </c>
      <c r="D603" s="483" t="s">
        <v>923</v>
      </c>
      <c r="E603" s="483" t="s">
        <v>707</v>
      </c>
      <c r="F603" s="483" t="s">
        <v>868</v>
      </c>
      <c r="G603" s="487" t="s">
        <v>830</v>
      </c>
      <c r="H603" s="488">
        <v>623581760</v>
      </c>
    </row>
    <row r="604" spans="1:8">
      <c r="A604" s="483" t="s">
        <v>40</v>
      </c>
      <c r="B604" s="483" t="s">
        <v>653</v>
      </c>
      <c r="C604" s="483" t="s">
        <v>881</v>
      </c>
      <c r="D604" s="483" t="s">
        <v>923</v>
      </c>
      <c r="E604" s="483" t="s">
        <v>780</v>
      </c>
      <c r="F604" s="483" t="s">
        <v>16</v>
      </c>
      <c r="G604" s="487" t="s">
        <v>781</v>
      </c>
      <c r="H604" s="488">
        <v>43816000</v>
      </c>
    </row>
    <row r="605" spans="1:8">
      <c r="A605" s="483" t="s">
        <v>40</v>
      </c>
      <c r="B605" s="483" t="s">
        <v>653</v>
      </c>
      <c r="C605" s="483" t="s">
        <v>881</v>
      </c>
      <c r="D605" s="483" t="s">
        <v>923</v>
      </c>
      <c r="E605" s="483" t="s">
        <v>780</v>
      </c>
      <c r="F605" s="483" t="s">
        <v>784</v>
      </c>
      <c r="G605" s="487" t="s">
        <v>785</v>
      </c>
      <c r="H605" s="488">
        <v>7800000</v>
      </c>
    </row>
    <row r="606" spans="1:8">
      <c r="A606" s="483" t="s">
        <v>40</v>
      </c>
      <c r="B606" s="483" t="s">
        <v>653</v>
      </c>
      <c r="C606" s="483" t="s">
        <v>881</v>
      </c>
      <c r="D606" s="483" t="s">
        <v>923</v>
      </c>
      <c r="E606" s="483" t="s">
        <v>780</v>
      </c>
      <c r="F606" s="483" t="s">
        <v>786</v>
      </c>
      <c r="G606" s="487" t="s">
        <v>787</v>
      </c>
      <c r="H606" s="488">
        <v>5616000</v>
      </c>
    </row>
    <row r="607" spans="1:8">
      <c r="A607" s="483" t="s">
        <v>40</v>
      </c>
      <c r="B607" s="483" t="s">
        <v>653</v>
      </c>
      <c r="C607" s="483" t="s">
        <v>881</v>
      </c>
      <c r="D607" s="483" t="s">
        <v>923</v>
      </c>
      <c r="E607" s="483" t="s">
        <v>780</v>
      </c>
      <c r="F607" s="483" t="s">
        <v>788</v>
      </c>
      <c r="G607" s="487" t="s">
        <v>789</v>
      </c>
      <c r="H607" s="488">
        <v>30400000</v>
      </c>
    </row>
    <row r="608" spans="1:8">
      <c r="A608" s="483" t="s">
        <v>40</v>
      </c>
      <c r="B608" s="483" t="s">
        <v>653</v>
      </c>
      <c r="C608" s="483" t="s">
        <v>881</v>
      </c>
      <c r="D608" s="483" t="s">
        <v>923</v>
      </c>
      <c r="E608" s="483" t="s">
        <v>711</v>
      </c>
      <c r="F608" s="483" t="s">
        <v>16</v>
      </c>
      <c r="G608" s="487" t="s">
        <v>712</v>
      </c>
      <c r="H608" s="488">
        <v>107900000</v>
      </c>
    </row>
    <row r="609" spans="1:8">
      <c r="A609" s="483" t="s">
        <v>40</v>
      </c>
      <c r="B609" s="483" t="s">
        <v>653</v>
      </c>
      <c r="C609" s="483" t="s">
        <v>881</v>
      </c>
      <c r="D609" s="483" t="s">
        <v>923</v>
      </c>
      <c r="E609" s="483" t="s">
        <v>711</v>
      </c>
      <c r="F609" s="483" t="s">
        <v>713</v>
      </c>
      <c r="G609" s="487" t="s">
        <v>714</v>
      </c>
      <c r="H609" s="488">
        <v>107900000</v>
      </c>
    </row>
    <row r="610" spans="1:8" ht="25.5">
      <c r="A610" s="483" t="s">
        <v>40</v>
      </c>
      <c r="B610" s="483" t="s">
        <v>653</v>
      </c>
      <c r="C610" s="483" t="s">
        <v>881</v>
      </c>
      <c r="D610" s="483" t="s">
        <v>923</v>
      </c>
      <c r="E610" s="483" t="s">
        <v>719</v>
      </c>
      <c r="F610" s="483" t="s">
        <v>16</v>
      </c>
      <c r="G610" s="487" t="s">
        <v>720</v>
      </c>
      <c r="H610" s="488">
        <v>44000000</v>
      </c>
    </row>
    <row r="611" spans="1:8">
      <c r="A611" s="483" t="s">
        <v>40</v>
      </c>
      <c r="B611" s="483" t="s">
        <v>653</v>
      </c>
      <c r="C611" s="483" t="s">
        <v>881</v>
      </c>
      <c r="D611" s="483" t="s">
        <v>923</v>
      </c>
      <c r="E611" s="483" t="s">
        <v>719</v>
      </c>
      <c r="F611" s="483" t="s">
        <v>721</v>
      </c>
      <c r="G611" s="487" t="s">
        <v>722</v>
      </c>
      <c r="H611" s="488">
        <v>35130000</v>
      </c>
    </row>
    <row r="612" spans="1:8">
      <c r="A612" s="483" t="s">
        <v>40</v>
      </c>
      <c r="B612" s="483" t="s">
        <v>653</v>
      </c>
      <c r="C612" s="483" t="s">
        <v>881</v>
      </c>
      <c r="D612" s="483" t="s">
        <v>923</v>
      </c>
      <c r="E612" s="483" t="s">
        <v>719</v>
      </c>
      <c r="F612" s="483" t="s">
        <v>723</v>
      </c>
      <c r="G612" s="487" t="s">
        <v>724</v>
      </c>
      <c r="H612" s="488">
        <v>8870000</v>
      </c>
    </row>
    <row r="613" spans="1:8">
      <c r="A613" s="483" t="s">
        <v>40</v>
      </c>
      <c r="B613" s="483" t="s">
        <v>653</v>
      </c>
      <c r="C613" s="483" t="s">
        <v>881</v>
      </c>
      <c r="D613" s="483" t="s">
        <v>923</v>
      </c>
      <c r="E613" s="483" t="s">
        <v>725</v>
      </c>
      <c r="F613" s="483" t="s">
        <v>16</v>
      </c>
      <c r="G613" s="487" t="s">
        <v>726</v>
      </c>
      <c r="H613" s="488">
        <v>82200000</v>
      </c>
    </row>
    <row r="614" spans="1:8">
      <c r="A614" s="483" t="s">
        <v>40</v>
      </c>
      <c r="B614" s="483" t="s">
        <v>653</v>
      </c>
      <c r="C614" s="483" t="s">
        <v>881</v>
      </c>
      <c r="D614" s="483" t="s">
        <v>923</v>
      </c>
      <c r="E614" s="483" t="s">
        <v>725</v>
      </c>
      <c r="F614" s="483" t="s">
        <v>794</v>
      </c>
      <c r="G614" s="487" t="s">
        <v>722</v>
      </c>
      <c r="H614" s="488">
        <v>71000000</v>
      </c>
    </row>
    <row r="615" spans="1:8">
      <c r="A615" s="483" t="s">
        <v>40</v>
      </c>
      <c r="B615" s="483" t="s">
        <v>653</v>
      </c>
      <c r="C615" s="483" t="s">
        <v>881</v>
      </c>
      <c r="D615" s="483" t="s">
        <v>923</v>
      </c>
      <c r="E615" s="483" t="s">
        <v>725</v>
      </c>
      <c r="F615" s="483" t="s">
        <v>727</v>
      </c>
      <c r="G615" s="487" t="s">
        <v>728</v>
      </c>
      <c r="H615" s="488">
        <v>11200000</v>
      </c>
    </row>
    <row r="616" spans="1:8">
      <c r="A616" s="483" t="s">
        <v>40</v>
      </c>
      <c r="B616" s="483" t="s">
        <v>653</v>
      </c>
      <c r="C616" s="483" t="s">
        <v>881</v>
      </c>
      <c r="D616" s="483" t="s">
        <v>923</v>
      </c>
      <c r="E616" s="483" t="s">
        <v>729</v>
      </c>
      <c r="F616" s="483" t="s">
        <v>16</v>
      </c>
      <c r="G616" s="487" t="s">
        <v>730</v>
      </c>
      <c r="H616" s="488">
        <v>369225300</v>
      </c>
    </row>
    <row r="617" spans="1:8">
      <c r="A617" s="483" t="s">
        <v>40</v>
      </c>
      <c r="B617" s="483" t="s">
        <v>653</v>
      </c>
      <c r="C617" s="483" t="s">
        <v>881</v>
      </c>
      <c r="D617" s="483" t="s">
        <v>923</v>
      </c>
      <c r="E617" s="483" t="s">
        <v>729</v>
      </c>
      <c r="F617" s="483" t="s">
        <v>731</v>
      </c>
      <c r="G617" s="487" t="s">
        <v>732</v>
      </c>
      <c r="H617" s="488">
        <v>235875300</v>
      </c>
    </row>
    <row r="618" spans="1:8">
      <c r="A618" s="483" t="s">
        <v>40</v>
      </c>
      <c r="B618" s="483" t="s">
        <v>653</v>
      </c>
      <c r="C618" s="483" t="s">
        <v>881</v>
      </c>
      <c r="D618" s="483" t="s">
        <v>923</v>
      </c>
      <c r="E618" s="483" t="s">
        <v>729</v>
      </c>
      <c r="F618" s="483" t="s">
        <v>735</v>
      </c>
      <c r="G618" s="487" t="s">
        <v>92</v>
      </c>
      <c r="H618" s="488">
        <v>133350000</v>
      </c>
    </row>
    <row r="619" spans="1:8">
      <c r="A619" s="483" t="s">
        <v>40</v>
      </c>
      <c r="B619" s="483" t="s">
        <v>653</v>
      </c>
      <c r="C619" s="483" t="s">
        <v>881</v>
      </c>
      <c r="D619" s="483" t="s">
        <v>923</v>
      </c>
      <c r="E619" s="483" t="s">
        <v>736</v>
      </c>
      <c r="F619" s="483" t="s">
        <v>16</v>
      </c>
      <c r="G619" s="487" t="s">
        <v>92</v>
      </c>
      <c r="H619" s="488">
        <v>324650000</v>
      </c>
    </row>
    <row r="620" spans="1:8">
      <c r="A620" s="483" t="s">
        <v>40</v>
      </c>
      <c r="B620" s="483" t="s">
        <v>653</v>
      </c>
      <c r="C620" s="483" t="s">
        <v>881</v>
      </c>
      <c r="D620" s="483" t="s">
        <v>923</v>
      </c>
      <c r="E620" s="483" t="s">
        <v>736</v>
      </c>
      <c r="F620" s="483" t="s">
        <v>737</v>
      </c>
      <c r="G620" s="487" t="s">
        <v>738</v>
      </c>
      <c r="H620" s="488">
        <v>324650000</v>
      </c>
    </row>
    <row r="621" spans="1:8">
      <c r="A621" s="483" t="s">
        <v>40</v>
      </c>
      <c r="B621" s="483" t="s">
        <v>653</v>
      </c>
      <c r="C621" s="483" t="s">
        <v>881</v>
      </c>
      <c r="D621" s="483" t="s">
        <v>923</v>
      </c>
      <c r="E621" s="483" t="s">
        <v>739</v>
      </c>
      <c r="F621" s="483" t="s">
        <v>16</v>
      </c>
      <c r="G621" s="487" t="s">
        <v>740</v>
      </c>
      <c r="H621" s="488">
        <v>961755210</v>
      </c>
    </row>
    <row r="622" spans="1:8">
      <c r="A622" s="483" t="s">
        <v>40</v>
      </c>
      <c r="B622" s="483" t="s">
        <v>653</v>
      </c>
      <c r="C622" s="483" t="s">
        <v>881</v>
      </c>
      <c r="D622" s="483" t="s">
        <v>923</v>
      </c>
      <c r="E622" s="483" t="s">
        <v>739</v>
      </c>
      <c r="F622" s="483" t="s">
        <v>801</v>
      </c>
      <c r="G622" s="487" t="s">
        <v>802</v>
      </c>
      <c r="H622" s="488">
        <v>935874810</v>
      </c>
    </row>
    <row r="623" spans="1:8">
      <c r="A623" s="483" t="s">
        <v>40</v>
      </c>
      <c r="B623" s="483" t="s">
        <v>653</v>
      </c>
      <c r="C623" s="483" t="s">
        <v>881</v>
      </c>
      <c r="D623" s="483" t="s">
        <v>923</v>
      </c>
      <c r="E623" s="483" t="s">
        <v>739</v>
      </c>
      <c r="F623" s="483" t="s">
        <v>741</v>
      </c>
      <c r="G623" s="487" t="s">
        <v>742</v>
      </c>
      <c r="H623" s="488">
        <v>25880400</v>
      </c>
    </row>
    <row r="624" spans="1:8" ht="38.25">
      <c r="A624" s="483" t="s">
        <v>40</v>
      </c>
      <c r="B624" s="483" t="s">
        <v>653</v>
      </c>
      <c r="C624" s="483" t="s">
        <v>881</v>
      </c>
      <c r="D624" s="483" t="s">
        <v>925</v>
      </c>
      <c r="E624" s="483" t="s">
        <v>16</v>
      </c>
      <c r="F624" s="483" t="s">
        <v>16</v>
      </c>
      <c r="G624" s="487" t="s">
        <v>926</v>
      </c>
      <c r="H624" s="488">
        <v>292599200</v>
      </c>
    </row>
    <row r="625" spans="1:8">
      <c r="A625" s="483" t="s">
        <v>40</v>
      </c>
      <c r="B625" s="483" t="s">
        <v>653</v>
      </c>
      <c r="C625" s="483" t="s">
        <v>881</v>
      </c>
      <c r="D625" s="483" t="s">
        <v>925</v>
      </c>
      <c r="E625" s="483" t="s">
        <v>690</v>
      </c>
      <c r="F625" s="483" t="s">
        <v>16</v>
      </c>
      <c r="G625" s="487" t="s">
        <v>691</v>
      </c>
      <c r="H625" s="488">
        <v>114613200</v>
      </c>
    </row>
    <row r="626" spans="1:8">
      <c r="A626" s="483" t="s">
        <v>40</v>
      </c>
      <c r="B626" s="483" t="s">
        <v>653</v>
      </c>
      <c r="C626" s="483" t="s">
        <v>881</v>
      </c>
      <c r="D626" s="483" t="s">
        <v>925</v>
      </c>
      <c r="E626" s="483" t="s">
        <v>690</v>
      </c>
      <c r="F626" s="483" t="s">
        <v>692</v>
      </c>
      <c r="G626" s="487" t="s">
        <v>693</v>
      </c>
      <c r="H626" s="488">
        <v>114613200</v>
      </c>
    </row>
    <row r="627" spans="1:8">
      <c r="A627" s="483" t="s">
        <v>40</v>
      </c>
      <c r="B627" s="483" t="s">
        <v>653</v>
      </c>
      <c r="C627" s="483" t="s">
        <v>881</v>
      </c>
      <c r="D627" s="483" t="s">
        <v>925</v>
      </c>
      <c r="E627" s="483" t="s">
        <v>707</v>
      </c>
      <c r="F627" s="483" t="s">
        <v>16</v>
      </c>
      <c r="G627" s="487" t="s">
        <v>708</v>
      </c>
      <c r="H627" s="488">
        <v>19250000</v>
      </c>
    </row>
    <row r="628" spans="1:8">
      <c r="A628" s="483" t="s">
        <v>40</v>
      </c>
      <c r="B628" s="483" t="s">
        <v>653</v>
      </c>
      <c r="C628" s="483" t="s">
        <v>881</v>
      </c>
      <c r="D628" s="483" t="s">
        <v>925</v>
      </c>
      <c r="E628" s="483" t="s">
        <v>707</v>
      </c>
      <c r="F628" s="483" t="s">
        <v>709</v>
      </c>
      <c r="G628" s="487" t="s">
        <v>710</v>
      </c>
      <c r="H628" s="488">
        <v>19250000</v>
      </c>
    </row>
    <row r="629" spans="1:8">
      <c r="A629" s="483" t="s">
        <v>40</v>
      </c>
      <c r="B629" s="483" t="s">
        <v>653</v>
      </c>
      <c r="C629" s="483" t="s">
        <v>881</v>
      </c>
      <c r="D629" s="483" t="s">
        <v>925</v>
      </c>
      <c r="E629" s="483" t="s">
        <v>729</v>
      </c>
      <c r="F629" s="483" t="s">
        <v>16</v>
      </c>
      <c r="G629" s="487" t="s">
        <v>730</v>
      </c>
      <c r="H629" s="488">
        <v>65500000</v>
      </c>
    </row>
    <row r="630" spans="1:8">
      <c r="A630" s="483" t="s">
        <v>40</v>
      </c>
      <c r="B630" s="483" t="s">
        <v>653</v>
      </c>
      <c r="C630" s="483" t="s">
        <v>881</v>
      </c>
      <c r="D630" s="483" t="s">
        <v>925</v>
      </c>
      <c r="E630" s="483" t="s">
        <v>729</v>
      </c>
      <c r="F630" s="483" t="s">
        <v>735</v>
      </c>
      <c r="G630" s="487" t="s">
        <v>92</v>
      </c>
      <c r="H630" s="488">
        <v>65500000</v>
      </c>
    </row>
    <row r="631" spans="1:8">
      <c r="A631" s="483" t="s">
        <v>40</v>
      </c>
      <c r="B631" s="483" t="s">
        <v>653</v>
      </c>
      <c r="C631" s="483" t="s">
        <v>881</v>
      </c>
      <c r="D631" s="483" t="s">
        <v>925</v>
      </c>
      <c r="E631" s="483" t="s">
        <v>736</v>
      </c>
      <c r="F631" s="483" t="s">
        <v>16</v>
      </c>
      <c r="G631" s="487" t="s">
        <v>92</v>
      </c>
      <c r="H631" s="488">
        <v>93236000</v>
      </c>
    </row>
    <row r="632" spans="1:8">
      <c r="A632" s="483" t="s">
        <v>40</v>
      </c>
      <c r="B632" s="483" t="s">
        <v>653</v>
      </c>
      <c r="C632" s="483" t="s">
        <v>881</v>
      </c>
      <c r="D632" s="483" t="s">
        <v>925</v>
      </c>
      <c r="E632" s="483" t="s">
        <v>736</v>
      </c>
      <c r="F632" s="483" t="s">
        <v>737</v>
      </c>
      <c r="G632" s="487" t="s">
        <v>738</v>
      </c>
      <c r="H632" s="488">
        <v>93236000</v>
      </c>
    </row>
    <row r="633" spans="1:8">
      <c r="A633" s="483" t="s">
        <v>40</v>
      </c>
      <c r="B633" s="483" t="s">
        <v>653</v>
      </c>
      <c r="C633" s="483" t="s">
        <v>927</v>
      </c>
      <c r="D633" s="483" t="s">
        <v>16</v>
      </c>
      <c r="E633" s="483" t="s">
        <v>16</v>
      </c>
      <c r="F633" s="483" t="s">
        <v>16</v>
      </c>
      <c r="G633" s="487" t="s">
        <v>928</v>
      </c>
      <c r="H633" s="488">
        <v>7326763500</v>
      </c>
    </row>
    <row r="634" spans="1:8" ht="25.5">
      <c r="A634" s="483" t="s">
        <v>40</v>
      </c>
      <c r="B634" s="483" t="s">
        <v>653</v>
      </c>
      <c r="C634" s="483" t="s">
        <v>927</v>
      </c>
      <c r="D634" s="483" t="s">
        <v>929</v>
      </c>
      <c r="E634" s="483" t="s">
        <v>16</v>
      </c>
      <c r="F634" s="483" t="s">
        <v>16</v>
      </c>
      <c r="G634" s="487" t="s">
        <v>930</v>
      </c>
      <c r="H634" s="488">
        <v>69694000</v>
      </c>
    </row>
    <row r="635" spans="1:8">
      <c r="A635" s="483" t="s">
        <v>40</v>
      </c>
      <c r="B635" s="483" t="s">
        <v>653</v>
      </c>
      <c r="C635" s="483" t="s">
        <v>927</v>
      </c>
      <c r="D635" s="483" t="s">
        <v>929</v>
      </c>
      <c r="E635" s="483" t="s">
        <v>711</v>
      </c>
      <c r="F635" s="483" t="s">
        <v>16</v>
      </c>
      <c r="G635" s="487" t="s">
        <v>712</v>
      </c>
      <c r="H635" s="488">
        <v>11564000</v>
      </c>
    </row>
    <row r="636" spans="1:8">
      <c r="A636" s="483" t="s">
        <v>40</v>
      </c>
      <c r="B636" s="483" t="s">
        <v>653</v>
      </c>
      <c r="C636" s="483" t="s">
        <v>927</v>
      </c>
      <c r="D636" s="483" t="s">
        <v>929</v>
      </c>
      <c r="E636" s="483" t="s">
        <v>711</v>
      </c>
      <c r="F636" s="483" t="s">
        <v>713</v>
      </c>
      <c r="G636" s="487" t="s">
        <v>714</v>
      </c>
      <c r="H636" s="488">
        <v>11564000</v>
      </c>
    </row>
    <row r="637" spans="1:8">
      <c r="A637" s="483" t="s">
        <v>40</v>
      </c>
      <c r="B637" s="483" t="s">
        <v>653</v>
      </c>
      <c r="C637" s="483" t="s">
        <v>927</v>
      </c>
      <c r="D637" s="483" t="s">
        <v>929</v>
      </c>
      <c r="E637" s="483" t="s">
        <v>729</v>
      </c>
      <c r="F637" s="483" t="s">
        <v>16</v>
      </c>
      <c r="G637" s="487" t="s">
        <v>730</v>
      </c>
      <c r="H637" s="488">
        <v>40630000</v>
      </c>
    </row>
    <row r="638" spans="1:8">
      <c r="A638" s="483" t="s">
        <v>40</v>
      </c>
      <c r="B638" s="483" t="s">
        <v>653</v>
      </c>
      <c r="C638" s="483" t="s">
        <v>927</v>
      </c>
      <c r="D638" s="483" t="s">
        <v>929</v>
      </c>
      <c r="E638" s="483" t="s">
        <v>729</v>
      </c>
      <c r="F638" s="483" t="s">
        <v>731</v>
      </c>
      <c r="G638" s="487" t="s">
        <v>732</v>
      </c>
      <c r="H638" s="488">
        <v>40630000</v>
      </c>
    </row>
    <row r="639" spans="1:8">
      <c r="A639" s="483" t="s">
        <v>40</v>
      </c>
      <c r="B639" s="483" t="s">
        <v>653</v>
      </c>
      <c r="C639" s="483" t="s">
        <v>927</v>
      </c>
      <c r="D639" s="483" t="s">
        <v>929</v>
      </c>
      <c r="E639" s="483" t="s">
        <v>931</v>
      </c>
      <c r="F639" s="483" t="s">
        <v>16</v>
      </c>
      <c r="G639" s="487" t="s">
        <v>932</v>
      </c>
      <c r="H639" s="488">
        <v>17500000</v>
      </c>
    </row>
    <row r="640" spans="1:8">
      <c r="A640" s="483" t="s">
        <v>40</v>
      </c>
      <c r="B640" s="483" t="s">
        <v>653</v>
      </c>
      <c r="C640" s="483" t="s">
        <v>927</v>
      </c>
      <c r="D640" s="483" t="s">
        <v>929</v>
      </c>
      <c r="E640" s="483" t="s">
        <v>931</v>
      </c>
      <c r="F640" s="483" t="s">
        <v>933</v>
      </c>
      <c r="G640" s="487" t="s">
        <v>934</v>
      </c>
      <c r="H640" s="488">
        <v>17500000</v>
      </c>
    </row>
    <row r="641" spans="1:8" ht="25.5">
      <c r="A641" s="483" t="s">
        <v>40</v>
      </c>
      <c r="B641" s="483" t="s">
        <v>653</v>
      </c>
      <c r="C641" s="483" t="s">
        <v>927</v>
      </c>
      <c r="D641" s="483" t="s">
        <v>935</v>
      </c>
      <c r="E641" s="483" t="s">
        <v>16</v>
      </c>
      <c r="F641" s="483" t="s">
        <v>16</v>
      </c>
      <c r="G641" s="487" t="s">
        <v>936</v>
      </c>
      <c r="H641" s="488">
        <v>7257069500</v>
      </c>
    </row>
    <row r="642" spans="1:8">
      <c r="A642" s="483" t="s">
        <v>40</v>
      </c>
      <c r="B642" s="483" t="s">
        <v>653</v>
      </c>
      <c r="C642" s="483" t="s">
        <v>927</v>
      </c>
      <c r="D642" s="483" t="s">
        <v>935</v>
      </c>
      <c r="E642" s="483" t="s">
        <v>711</v>
      </c>
      <c r="F642" s="483" t="s">
        <v>16</v>
      </c>
      <c r="G642" s="487" t="s">
        <v>712</v>
      </c>
      <c r="H642" s="488">
        <v>5900000</v>
      </c>
    </row>
    <row r="643" spans="1:8">
      <c r="A643" s="483" t="s">
        <v>40</v>
      </c>
      <c r="B643" s="483" t="s">
        <v>653</v>
      </c>
      <c r="C643" s="483" t="s">
        <v>927</v>
      </c>
      <c r="D643" s="483" t="s">
        <v>935</v>
      </c>
      <c r="E643" s="483" t="s">
        <v>711</v>
      </c>
      <c r="F643" s="483" t="s">
        <v>713</v>
      </c>
      <c r="G643" s="487" t="s">
        <v>714</v>
      </c>
      <c r="H643" s="488">
        <v>5900000</v>
      </c>
    </row>
    <row r="644" spans="1:8">
      <c r="A644" s="483" t="s">
        <v>40</v>
      </c>
      <c r="B644" s="483" t="s">
        <v>653</v>
      </c>
      <c r="C644" s="483" t="s">
        <v>927</v>
      </c>
      <c r="D644" s="483" t="s">
        <v>935</v>
      </c>
      <c r="E644" s="483" t="s">
        <v>729</v>
      </c>
      <c r="F644" s="483" t="s">
        <v>16</v>
      </c>
      <c r="G644" s="487" t="s">
        <v>730</v>
      </c>
      <c r="H644" s="488">
        <v>600000</v>
      </c>
    </row>
    <row r="645" spans="1:8">
      <c r="A645" s="483" t="s">
        <v>40</v>
      </c>
      <c r="B645" s="483" t="s">
        <v>653</v>
      </c>
      <c r="C645" s="483" t="s">
        <v>927</v>
      </c>
      <c r="D645" s="483" t="s">
        <v>935</v>
      </c>
      <c r="E645" s="483" t="s">
        <v>729</v>
      </c>
      <c r="F645" s="483" t="s">
        <v>731</v>
      </c>
      <c r="G645" s="487" t="s">
        <v>732</v>
      </c>
      <c r="H645" s="488">
        <v>600000</v>
      </c>
    </row>
    <row r="646" spans="1:8">
      <c r="A646" s="483" t="s">
        <v>40</v>
      </c>
      <c r="B646" s="483" t="s">
        <v>653</v>
      </c>
      <c r="C646" s="483" t="s">
        <v>927</v>
      </c>
      <c r="D646" s="483" t="s">
        <v>935</v>
      </c>
      <c r="E646" s="483" t="s">
        <v>876</v>
      </c>
      <c r="F646" s="483" t="s">
        <v>16</v>
      </c>
      <c r="G646" s="487" t="s">
        <v>877</v>
      </c>
      <c r="H646" s="488">
        <v>17325000</v>
      </c>
    </row>
    <row r="647" spans="1:8">
      <c r="A647" s="483" t="s">
        <v>40</v>
      </c>
      <c r="B647" s="483" t="s">
        <v>653</v>
      </c>
      <c r="C647" s="483" t="s">
        <v>927</v>
      </c>
      <c r="D647" s="483" t="s">
        <v>935</v>
      </c>
      <c r="E647" s="483" t="s">
        <v>876</v>
      </c>
      <c r="F647" s="483" t="s">
        <v>878</v>
      </c>
      <c r="G647" s="487" t="s">
        <v>92</v>
      </c>
      <c r="H647" s="488">
        <v>17325000</v>
      </c>
    </row>
    <row r="648" spans="1:8">
      <c r="A648" s="483" t="s">
        <v>40</v>
      </c>
      <c r="B648" s="483" t="s">
        <v>653</v>
      </c>
      <c r="C648" s="483" t="s">
        <v>927</v>
      </c>
      <c r="D648" s="483" t="s">
        <v>935</v>
      </c>
      <c r="E648" s="483" t="s">
        <v>904</v>
      </c>
      <c r="F648" s="483" t="s">
        <v>16</v>
      </c>
      <c r="G648" s="487" t="s">
        <v>905</v>
      </c>
      <c r="H648" s="488">
        <v>7190250000</v>
      </c>
    </row>
    <row r="649" spans="1:8" ht="25.5">
      <c r="A649" s="483" t="s">
        <v>40</v>
      </c>
      <c r="B649" s="483" t="s">
        <v>653</v>
      </c>
      <c r="C649" s="483" t="s">
        <v>927</v>
      </c>
      <c r="D649" s="483" t="s">
        <v>935</v>
      </c>
      <c r="E649" s="483" t="s">
        <v>904</v>
      </c>
      <c r="F649" s="483" t="s">
        <v>937</v>
      </c>
      <c r="G649" s="487" t="s">
        <v>938</v>
      </c>
      <c r="H649" s="488">
        <v>3169750000</v>
      </c>
    </row>
    <row r="650" spans="1:8" ht="25.5">
      <c r="A650" s="483" t="s">
        <v>40</v>
      </c>
      <c r="B650" s="483" t="s">
        <v>653</v>
      </c>
      <c r="C650" s="483" t="s">
        <v>927</v>
      </c>
      <c r="D650" s="483" t="s">
        <v>935</v>
      </c>
      <c r="E650" s="483" t="s">
        <v>904</v>
      </c>
      <c r="F650" s="483" t="s">
        <v>939</v>
      </c>
      <c r="G650" s="487" t="s">
        <v>940</v>
      </c>
      <c r="H650" s="488">
        <v>21600000</v>
      </c>
    </row>
    <row r="651" spans="1:8">
      <c r="A651" s="483" t="s">
        <v>40</v>
      </c>
      <c r="B651" s="483" t="s">
        <v>653</v>
      </c>
      <c r="C651" s="483" t="s">
        <v>927</v>
      </c>
      <c r="D651" s="483" t="s">
        <v>935</v>
      </c>
      <c r="E651" s="483" t="s">
        <v>904</v>
      </c>
      <c r="F651" s="483" t="s">
        <v>906</v>
      </c>
      <c r="G651" s="487" t="s">
        <v>92</v>
      </c>
      <c r="H651" s="488">
        <v>3998900000</v>
      </c>
    </row>
    <row r="652" spans="1:8">
      <c r="A652" s="483" t="s">
        <v>40</v>
      </c>
      <c r="B652" s="483" t="s">
        <v>653</v>
      </c>
      <c r="C652" s="483" t="s">
        <v>927</v>
      </c>
      <c r="D652" s="483" t="s">
        <v>935</v>
      </c>
      <c r="E652" s="483" t="s">
        <v>736</v>
      </c>
      <c r="F652" s="483" t="s">
        <v>16</v>
      </c>
      <c r="G652" s="487" t="s">
        <v>92</v>
      </c>
      <c r="H652" s="488">
        <v>42994500</v>
      </c>
    </row>
    <row r="653" spans="1:8">
      <c r="A653" s="483" t="s">
        <v>40</v>
      </c>
      <c r="B653" s="483" t="s">
        <v>653</v>
      </c>
      <c r="C653" s="483" t="s">
        <v>927</v>
      </c>
      <c r="D653" s="483" t="s">
        <v>935</v>
      </c>
      <c r="E653" s="483" t="s">
        <v>736</v>
      </c>
      <c r="F653" s="483" t="s">
        <v>799</v>
      </c>
      <c r="G653" s="487" t="s">
        <v>800</v>
      </c>
      <c r="H653" s="488">
        <v>17594500</v>
      </c>
    </row>
    <row r="654" spans="1:8">
      <c r="A654" s="483" t="s">
        <v>40</v>
      </c>
      <c r="B654" s="483" t="s">
        <v>653</v>
      </c>
      <c r="C654" s="483" t="s">
        <v>927</v>
      </c>
      <c r="D654" s="483" t="s">
        <v>935</v>
      </c>
      <c r="E654" s="483" t="s">
        <v>736</v>
      </c>
      <c r="F654" s="483" t="s">
        <v>737</v>
      </c>
      <c r="G654" s="487" t="s">
        <v>738</v>
      </c>
      <c r="H654" s="488">
        <v>25400000</v>
      </c>
    </row>
    <row r="655" spans="1:8">
      <c r="A655" s="483" t="s">
        <v>40</v>
      </c>
      <c r="B655" s="483" t="s">
        <v>653</v>
      </c>
      <c r="C655" s="483" t="s">
        <v>941</v>
      </c>
      <c r="D655" s="483" t="s">
        <v>16</v>
      </c>
      <c r="E655" s="483" t="s">
        <v>16</v>
      </c>
      <c r="F655" s="483" t="s">
        <v>16</v>
      </c>
      <c r="G655" s="487" t="s">
        <v>942</v>
      </c>
      <c r="H655" s="488">
        <v>100000000</v>
      </c>
    </row>
    <row r="656" spans="1:8">
      <c r="A656" s="483" t="s">
        <v>40</v>
      </c>
      <c r="B656" s="483" t="s">
        <v>653</v>
      </c>
      <c r="C656" s="483" t="s">
        <v>941</v>
      </c>
      <c r="D656" s="483" t="s">
        <v>943</v>
      </c>
      <c r="E656" s="483" t="s">
        <v>16</v>
      </c>
      <c r="F656" s="483" t="s">
        <v>16</v>
      </c>
      <c r="G656" s="487" t="s">
        <v>944</v>
      </c>
      <c r="H656" s="488">
        <v>100000000</v>
      </c>
    </row>
    <row r="657" spans="1:13">
      <c r="A657" s="483" t="s">
        <v>40</v>
      </c>
      <c r="B657" s="483" t="s">
        <v>653</v>
      </c>
      <c r="C657" s="483" t="s">
        <v>941</v>
      </c>
      <c r="D657" s="483" t="s">
        <v>943</v>
      </c>
      <c r="E657" s="483" t="s">
        <v>736</v>
      </c>
      <c r="F657" s="483" t="s">
        <v>16</v>
      </c>
      <c r="G657" s="487" t="s">
        <v>92</v>
      </c>
      <c r="H657" s="488">
        <v>100000000</v>
      </c>
    </row>
    <row r="658" spans="1:13">
      <c r="A658" s="483" t="s">
        <v>40</v>
      </c>
      <c r="B658" s="483" t="s">
        <v>653</v>
      </c>
      <c r="C658" s="483" t="s">
        <v>941</v>
      </c>
      <c r="D658" s="483" t="s">
        <v>943</v>
      </c>
      <c r="E658" s="483" t="s">
        <v>736</v>
      </c>
      <c r="F658" s="483" t="s">
        <v>737</v>
      </c>
      <c r="G658" s="487" t="s">
        <v>738</v>
      </c>
      <c r="H658" s="488">
        <v>100000000</v>
      </c>
    </row>
    <row r="659" spans="1:13">
      <c r="A659" s="483" t="s">
        <v>40</v>
      </c>
      <c r="B659" s="483" t="s">
        <v>653</v>
      </c>
      <c r="C659" s="483" t="s">
        <v>945</v>
      </c>
      <c r="D659" s="483" t="s">
        <v>16</v>
      </c>
      <c r="E659" s="483" t="s">
        <v>16</v>
      </c>
      <c r="F659" s="483" t="s">
        <v>16</v>
      </c>
      <c r="G659" s="487" t="s">
        <v>946</v>
      </c>
      <c r="H659" s="488">
        <v>1201000000</v>
      </c>
    </row>
    <row r="660" spans="1:13">
      <c r="A660" s="483" t="s">
        <v>40</v>
      </c>
      <c r="B660" s="483" t="s">
        <v>653</v>
      </c>
      <c r="C660" s="483" t="s">
        <v>945</v>
      </c>
      <c r="D660" s="483" t="s">
        <v>947</v>
      </c>
      <c r="E660" s="483" t="s">
        <v>16</v>
      </c>
      <c r="F660" s="483" t="s">
        <v>16</v>
      </c>
      <c r="G660" s="487" t="s">
        <v>948</v>
      </c>
      <c r="H660" s="488">
        <v>1201000000</v>
      </c>
    </row>
    <row r="661" spans="1:13">
      <c r="A661" s="483" t="s">
        <v>40</v>
      </c>
      <c r="B661" s="483" t="s">
        <v>653</v>
      </c>
      <c r="C661" s="483" t="s">
        <v>945</v>
      </c>
      <c r="D661" s="483" t="s">
        <v>947</v>
      </c>
      <c r="E661" s="483" t="s">
        <v>949</v>
      </c>
      <c r="F661" s="483" t="s">
        <v>16</v>
      </c>
      <c r="G661" s="487" t="s">
        <v>950</v>
      </c>
      <c r="H661" s="488">
        <v>1201000000</v>
      </c>
    </row>
    <row r="662" spans="1:13">
      <c r="A662" s="483" t="s">
        <v>40</v>
      </c>
      <c r="B662" s="483" t="s">
        <v>653</v>
      </c>
      <c r="C662" s="483" t="s">
        <v>945</v>
      </c>
      <c r="D662" s="483" t="s">
        <v>947</v>
      </c>
      <c r="E662" s="483" t="s">
        <v>949</v>
      </c>
      <c r="F662" s="483" t="s">
        <v>951</v>
      </c>
      <c r="G662" s="487" t="s">
        <v>92</v>
      </c>
      <c r="H662" s="488">
        <v>1201000000</v>
      </c>
    </row>
    <row r="663" spans="1:13">
      <c r="A663" s="483" t="s">
        <v>40</v>
      </c>
      <c r="B663" s="483" t="s">
        <v>624</v>
      </c>
      <c r="C663" s="483" t="s">
        <v>16</v>
      </c>
      <c r="D663" s="483" t="s">
        <v>16</v>
      </c>
      <c r="E663" s="483" t="s">
        <v>16</v>
      </c>
      <c r="F663" s="483" t="s">
        <v>16</v>
      </c>
      <c r="G663" s="487" t="s">
        <v>535</v>
      </c>
      <c r="H663" s="488">
        <v>83613357086</v>
      </c>
    </row>
    <row r="664" spans="1:13">
      <c r="A664" s="483" t="s">
        <v>40</v>
      </c>
      <c r="B664" s="483" t="s">
        <v>624</v>
      </c>
      <c r="C664" s="483" t="s">
        <v>945</v>
      </c>
      <c r="D664" s="483" t="s">
        <v>16</v>
      </c>
      <c r="E664" s="483" t="s">
        <v>16</v>
      </c>
      <c r="F664" s="483" t="s">
        <v>16</v>
      </c>
      <c r="G664" s="487" t="s">
        <v>946</v>
      </c>
      <c r="H664" s="488">
        <v>83613357086</v>
      </c>
    </row>
    <row r="665" spans="1:13">
      <c r="A665" s="483" t="s">
        <v>40</v>
      </c>
      <c r="B665" s="483" t="s">
        <v>624</v>
      </c>
      <c r="C665" s="483" t="s">
        <v>945</v>
      </c>
      <c r="D665" s="483" t="s">
        <v>952</v>
      </c>
      <c r="E665" s="483" t="s">
        <v>16</v>
      </c>
      <c r="F665" s="483" t="s">
        <v>16</v>
      </c>
      <c r="G665" s="487" t="s">
        <v>953</v>
      </c>
      <c r="H665" s="488">
        <v>83613357086</v>
      </c>
    </row>
    <row r="666" spans="1:13" ht="25.5">
      <c r="A666" s="483" t="s">
        <v>40</v>
      </c>
      <c r="B666" s="483" t="s">
        <v>624</v>
      </c>
      <c r="C666" s="483" t="s">
        <v>945</v>
      </c>
      <c r="D666" s="483" t="s">
        <v>952</v>
      </c>
      <c r="E666" s="483" t="s">
        <v>954</v>
      </c>
      <c r="F666" s="483" t="s">
        <v>16</v>
      </c>
      <c r="G666" s="487" t="s">
        <v>955</v>
      </c>
      <c r="H666" s="488">
        <v>83613357086</v>
      </c>
    </row>
    <row r="667" spans="1:13" ht="38.25">
      <c r="A667" s="483" t="s">
        <v>40</v>
      </c>
      <c r="B667" s="483" t="s">
        <v>624</v>
      </c>
      <c r="C667" s="483" t="s">
        <v>945</v>
      </c>
      <c r="D667" s="483" t="s">
        <v>952</v>
      </c>
      <c r="E667" s="483" t="s">
        <v>954</v>
      </c>
      <c r="F667" s="483" t="s">
        <v>956</v>
      </c>
      <c r="G667" s="487" t="s">
        <v>957</v>
      </c>
      <c r="H667" s="488">
        <v>9308898850</v>
      </c>
    </row>
    <row r="668" spans="1:13" ht="51">
      <c r="A668" s="483" t="s">
        <v>40</v>
      </c>
      <c r="B668" s="483" t="s">
        <v>624</v>
      </c>
      <c r="C668" s="483" t="s">
        <v>945</v>
      </c>
      <c r="D668" s="483" t="s">
        <v>952</v>
      </c>
      <c r="E668" s="483" t="s">
        <v>954</v>
      </c>
      <c r="F668" s="483" t="s">
        <v>958</v>
      </c>
      <c r="G668" s="487" t="s">
        <v>959</v>
      </c>
      <c r="H668" s="488">
        <v>952334721</v>
      </c>
    </row>
    <row r="669" spans="1:13" ht="51">
      <c r="A669" s="483" t="s">
        <v>40</v>
      </c>
      <c r="B669" s="483" t="s">
        <v>624</v>
      </c>
      <c r="C669" s="483" t="s">
        <v>945</v>
      </c>
      <c r="D669" s="483" t="s">
        <v>952</v>
      </c>
      <c r="E669" s="483" t="s">
        <v>954</v>
      </c>
      <c r="F669" s="483" t="s">
        <v>960</v>
      </c>
      <c r="G669" s="487" t="s">
        <v>630</v>
      </c>
      <c r="H669" s="488">
        <v>30135068886</v>
      </c>
    </row>
    <row r="670" spans="1:13" ht="25.5">
      <c r="A670" s="483" t="s">
        <v>40</v>
      </c>
      <c r="B670" s="483" t="s">
        <v>624</v>
      </c>
      <c r="C670" s="483" t="s">
        <v>945</v>
      </c>
      <c r="D670" s="483" t="s">
        <v>952</v>
      </c>
      <c r="E670" s="483" t="s">
        <v>954</v>
      </c>
      <c r="F670" s="483" t="s">
        <v>961</v>
      </c>
      <c r="G670" s="487" t="s">
        <v>962</v>
      </c>
      <c r="H670" s="488">
        <v>43217054629</v>
      </c>
    </row>
    <row r="671" spans="1:13" s="491" customFormat="1" ht="21.75" customHeight="1">
      <c r="A671" s="617" t="s">
        <v>406</v>
      </c>
      <c r="B671" s="617"/>
      <c r="C671" s="617"/>
      <c r="D671" s="617"/>
      <c r="E671" s="617"/>
      <c r="F671" s="617"/>
      <c r="G671" s="618" t="s">
        <v>395</v>
      </c>
      <c r="H671" s="618"/>
      <c r="I671" s="489"/>
      <c r="J671" s="489"/>
      <c r="K671" s="489"/>
      <c r="L671" s="489"/>
      <c r="M671" s="490"/>
    </row>
    <row r="672" spans="1:13" s="492" customFormat="1" ht="15" customHeight="1">
      <c r="A672" s="616" t="s">
        <v>402</v>
      </c>
      <c r="B672" s="616"/>
      <c r="C672" s="616"/>
      <c r="D672" s="616"/>
      <c r="E672" s="616"/>
      <c r="F672" s="616"/>
      <c r="G672" s="619" t="s">
        <v>403</v>
      </c>
      <c r="H672" s="619"/>
      <c r="J672" s="493"/>
      <c r="K672" s="493"/>
      <c r="L672" s="494"/>
      <c r="M672" s="495"/>
    </row>
    <row r="673" spans="1:11" s="498" customFormat="1">
      <c r="A673" s="496" t="s">
        <v>647</v>
      </c>
      <c r="B673" s="496"/>
      <c r="C673" s="497"/>
      <c r="D673" s="611" t="s">
        <v>648</v>
      </c>
      <c r="E673" s="611"/>
      <c r="F673" s="611"/>
      <c r="G673" s="496" t="s">
        <v>359</v>
      </c>
      <c r="H673" s="496" t="s">
        <v>363</v>
      </c>
      <c r="I673" s="496"/>
      <c r="K673" s="496"/>
    </row>
  </sheetData>
  <mergeCells count="9">
    <mergeCell ref="D673:F673"/>
    <mergeCell ref="A4:H4"/>
    <mergeCell ref="A5:H5"/>
    <mergeCell ref="A6:H6"/>
    <mergeCell ref="A1:D2"/>
    <mergeCell ref="A672:F672"/>
    <mergeCell ref="A671:F671"/>
    <mergeCell ref="G671:H671"/>
    <mergeCell ref="G672:H672"/>
  </mergeCells>
  <pageMargins left="0" right="0" top="0" bottom="0" header="0.31496062992125984" footer="0.31496062992125984"/>
  <pageSetup paperSize="9" scale="93" fitToHeight="0"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0F19B-0BF5-464E-BB72-7D69F9291085}">
  <sheetPr>
    <pageSetUpPr fitToPage="1"/>
  </sheetPr>
  <dimension ref="A1:M213"/>
  <sheetViews>
    <sheetView workbookViewId="0">
      <selection activeCell="A7" sqref="A7:M7"/>
    </sheetView>
  </sheetViews>
  <sheetFormatPr defaultRowHeight="15.75"/>
  <cols>
    <col min="1" max="1" width="3.875" style="86" bestFit="1" customWidth="1"/>
    <col min="2" max="2" width="9.375" style="86" customWidth="1"/>
    <col min="3" max="3" width="32" style="86" customWidth="1"/>
    <col min="4" max="4" width="6.5" style="86" bestFit="1" customWidth="1"/>
    <col min="5" max="5" width="6" style="86" customWidth="1"/>
    <col min="6" max="6" width="5.5" style="86" customWidth="1"/>
    <col min="7" max="7" width="5.125" style="86" customWidth="1"/>
    <col min="8" max="8" width="7.25" style="86" bestFit="1" customWidth="1"/>
    <col min="9" max="10" width="11.625" style="86" bestFit="1" customWidth="1"/>
    <col min="11" max="11" width="7.625" style="86" customWidth="1"/>
    <col min="12" max="12" width="7.375" style="86" bestFit="1" customWidth="1"/>
    <col min="13" max="13" width="13" style="86" bestFit="1" customWidth="1"/>
    <col min="14" max="16384" width="9" style="86"/>
  </cols>
  <sheetData>
    <row r="1" spans="1:13" ht="18.75" customHeight="1">
      <c r="A1" s="594" t="s">
        <v>404</v>
      </c>
      <c r="B1" s="594"/>
      <c r="C1" s="594"/>
      <c r="D1" s="471"/>
      <c r="M1" s="472" t="s">
        <v>963</v>
      </c>
    </row>
    <row r="2" spans="1:13" ht="15" customHeight="1">
      <c r="A2" s="594"/>
      <c r="B2" s="594"/>
      <c r="C2" s="594"/>
      <c r="D2" s="471"/>
    </row>
    <row r="6" spans="1:13" ht="18.75">
      <c r="A6" s="608" t="s">
        <v>964</v>
      </c>
      <c r="B6" s="609"/>
      <c r="C6" s="609"/>
      <c r="D6" s="609"/>
      <c r="E6" s="609"/>
      <c r="F6" s="609"/>
      <c r="G6" s="609"/>
      <c r="H6" s="609"/>
      <c r="I6" s="609"/>
      <c r="J6" s="609"/>
      <c r="K6" s="609"/>
      <c r="L6" s="609"/>
      <c r="M6" s="609"/>
    </row>
    <row r="7" spans="1:13" ht="21.75" customHeight="1">
      <c r="A7" s="683" t="s">
        <v>1048</v>
      </c>
      <c r="B7" s="684"/>
      <c r="C7" s="684"/>
      <c r="D7" s="684"/>
      <c r="E7" s="684"/>
      <c r="F7" s="684"/>
      <c r="G7" s="684"/>
      <c r="H7" s="684"/>
      <c r="I7" s="684"/>
      <c r="J7" s="684"/>
      <c r="K7" s="684"/>
      <c r="L7" s="684"/>
      <c r="M7" s="684"/>
    </row>
    <row r="8" spans="1:13">
      <c r="A8" s="610" t="s">
        <v>412</v>
      </c>
      <c r="B8" s="609"/>
      <c r="C8" s="609"/>
      <c r="D8" s="609"/>
      <c r="E8" s="609"/>
      <c r="F8" s="609"/>
      <c r="G8" s="609"/>
      <c r="H8" s="609"/>
      <c r="I8" s="609"/>
      <c r="J8" s="609"/>
      <c r="K8" s="609"/>
      <c r="L8" s="609"/>
      <c r="M8" s="609"/>
    </row>
    <row r="9" spans="1:13">
      <c r="M9" s="472" t="s">
        <v>212</v>
      </c>
    </row>
    <row r="10" spans="1:13" ht="36" customHeight="1">
      <c r="A10" s="473" t="s">
        <v>20</v>
      </c>
      <c r="B10" s="476" t="s">
        <v>965</v>
      </c>
      <c r="C10" s="473" t="s">
        <v>966</v>
      </c>
      <c r="D10" s="473" t="s">
        <v>414</v>
      </c>
      <c r="E10" s="473" t="s">
        <v>650</v>
      </c>
      <c r="F10" s="473" t="s">
        <v>651</v>
      </c>
      <c r="G10" s="473" t="s">
        <v>415</v>
      </c>
      <c r="H10" s="473" t="s">
        <v>416</v>
      </c>
      <c r="I10" s="473" t="s">
        <v>967</v>
      </c>
      <c r="J10" s="473" t="s">
        <v>652</v>
      </c>
      <c r="K10" s="473" t="s">
        <v>968</v>
      </c>
      <c r="L10" s="473" t="s">
        <v>969</v>
      </c>
      <c r="M10" s="473" t="s">
        <v>970</v>
      </c>
    </row>
    <row r="11" spans="1:13">
      <c r="A11" s="473">
        <v>1</v>
      </c>
      <c r="B11" s="473">
        <v>2</v>
      </c>
      <c r="C11" s="473">
        <v>3</v>
      </c>
      <c r="D11" s="473">
        <v>4</v>
      </c>
      <c r="E11" s="473">
        <v>5</v>
      </c>
      <c r="F11" s="473">
        <v>6</v>
      </c>
      <c r="G11" s="473">
        <v>7</v>
      </c>
      <c r="H11" s="473">
        <v>8</v>
      </c>
      <c r="I11" s="473">
        <v>10</v>
      </c>
      <c r="J11" s="473" t="s">
        <v>971</v>
      </c>
      <c r="K11" s="473" t="s">
        <v>53</v>
      </c>
      <c r="L11" s="473" t="s">
        <v>972</v>
      </c>
      <c r="M11" s="473" t="s">
        <v>973</v>
      </c>
    </row>
    <row r="12" spans="1:13">
      <c r="A12" s="474" t="s">
        <v>16</v>
      </c>
      <c r="B12" s="474" t="s">
        <v>16</v>
      </c>
      <c r="C12" s="474" t="s">
        <v>16</v>
      </c>
      <c r="D12" s="474" t="s">
        <v>16</v>
      </c>
      <c r="E12" s="474" t="s">
        <v>16</v>
      </c>
      <c r="F12" s="474" t="s">
        <v>16</v>
      </c>
      <c r="G12" s="474" t="s">
        <v>16</v>
      </c>
      <c r="H12" s="474" t="s">
        <v>16</v>
      </c>
      <c r="I12" s="475">
        <v>18502677000</v>
      </c>
      <c r="J12" s="475">
        <v>17312215396</v>
      </c>
      <c r="K12" s="475">
        <v>0</v>
      </c>
      <c r="L12" s="475">
        <v>0</v>
      </c>
      <c r="M12" s="475">
        <v>17312215396</v>
      </c>
    </row>
    <row r="13" spans="1:13" ht="30" customHeight="1">
      <c r="A13" s="476" t="s">
        <v>33</v>
      </c>
      <c r="B13" s="476" t="s">
        <v>974</v>
      </c>
      <c r="C13" s="477" t="s">
        <v>975</v>
      </c>
      <c r="D13" s="474" t="s">
        <v>16</v>
      </c>
      <c r="E13" s="474" t="s">
        <v>16</v>
      </c>
      <c r="F13" s="474" t="s">
        <v>16</v>
      </c>
      <c r="G13" s="474" t="s">
        <v>16</v>
      </c>
      <c r="H13" s="474" t="s">
        <v>16</v>
      </c>
      <c r="I13" s="475">
        <v>840000000</v>
      </c>
      <c r="J13" s="475">
        <v>702741000</v>
      </c>
      <c r="K13" s="475">
        <v>0</v>
      </c>
      <c r="L13" s="475">
        <v>0</v>
      </c>
      <c r="M13" s="475">
        <v>702741000</v>
      </c>
    </row>
    <row r="14" spans="1:13" ht="30" customHeight="1">
      <c r="A14" s="474" t="s">
        <v>16</v>
      </c>
      <c r="B14" s="474" t="s">
        <v>976</v>
      </c>
      <c r="C14" s="478" t="s">
        <v>977</v>
      </c>
      <c r="D14" s="474" t="s">
        <v>16</v>
      </c>
      <c r="E14" s="474" t="s">
        <v>16</v>
      </c>
      <c r="F14" s="474" t="s">
        <v>16</v>
      </c>
      <c r="G14" s="474" t="s">
        <v>16</v>
      </c>
      <c r="H14" s="474" t="s">
        <v>16</v>
      </c>
      <c r="I14" s="479">
        <v>452000000</v>
      </c>
      <c r="J14" s="479">
        <v>452000000</v>
      </c>
      <c r="K14" s="479">
        <v>0</v>
      </c>
      <c r="L14" s="479">
        <v>0</v>
      </c>
      <c r="M14" s="479">
        <v>452000000</v>
      </c>
    </row>
    <row r="15" spans="1:13">
      <c r="A15" s="474" t="s">
        <v>16</v>
      </c>
      <c r="B15" s="474" t="s">
        <v>16</v>
      </c>
      <c r="C15" s="474" t="s">
        <v>16</v>
      </c>
      <c r="D15" s="474" t="s">
        <v>653</v>
      </c>
      <c r="E15" s="474" t="s">
        <v>16</v>
      </c>
      <c r="F15" s="474" t="s">
        <v>16</v>
      </c>
      <c r="G15" s="474" t="s">
        <v>16</v>
      </c>
      <c r="H15" s="474" t="s">
        <v>16</v>
      </c>
      <c r="I15" s="479">
        <v>452000000</v>
      </c>
      <c r="J15" s="479">
        <v>452000000</v>
      </c>
      <c r="K15" s="479">
        <v>0</v>
      </c>
      <c r="L15" s="479">
        <v>0</v>
      </c>
      <c r="M15" s="479">
        <v>452000000</v>
      </c>
    </row>
    <row r="16" spans="1:13">
      <c r="A16" s="474" t="s">
        <v>16</v>
      </c>
      <c r="B16" s="474" t="s">
        <v>16</v>
      </c>
      <c r="C16" s="474" t="s">
        <v>16</v>
      </c>
      <c r="D16" s="474" t="s">
        <v>653</v>
      </c>
      <c r="E16" s="474" t="s">
        <v>851</v>
      </c>
      <c r="F16" s="474" t="s">
        <v>16</v>
      </c>
      <c r="G16" s="474" t="s">
        <v>16</v>
      </c>
      <c r="H16" s="474" t="s">
        <v>16</v>
      </c>
      <c r="I16" s="479">
        <v>452000000</v>
      </c>
      <c r="J16" s="479">
        <v>452000000</v>
      </c>
      <c r="K16" s="479">
        <v>0</v>
      </c>
      <c r="L16" s="479">
        <v>0</v>
      </c>
      <c r="M16" s="479">
        <v>452000000</v>
      </c>
    </row>
    <row r="17" spans="1:13">
      <c r="A17" s="474" t="s">
        <v>16</v>
      </c>
      <c r="B17" s="474" t="s">
        <v>16</v>
      </c>
      <c r="C17" s="474" t="s">
        <v>16</v>
      </c>
      <c r="D17" s="474" t="s">
        <v>653</v>
      </c>
      <c r="E17" s="474" t="s">
        <v>851</v>
      </c>
      <c r="F17" s="474" t="s">
        <v>862</v>
      </c>
      <c r="G17" s="474" t="s">
        <v>16</v>
      </c>
      <c r="H17" s="474" t="s">
        <v>16</v>
      </c>
      <c r="I17" s="479">
        <v>452000000</v>
      </c>
      <c r="J17" s="479">
        <v>452000000</v>
      </c>
      <c r="K17" s="479">
        <v>0</v>
      </c>
      <c r="L17" s="479">
        <v>0</v>
      </c>
      <c r="M17" s="479">
        <v>452000000</v>
      </c>
    </row>
    <row r="18" spans="1:13">
      <c r="A18" s="474" t="s">
        <v>16</v>
      </c>
      <c r="B18" s="474" t="s">
        <v>16</v>
      </c>
      <c r="C18" s="474" t="s">
        <v>16</v>
      </c>
      <c r="D18" s="474" t="s">
        <v>653</v>
      </c>
      <c r="E18" s="474" t="s">
        <v>851</v>
      </c>
      <c r="F18" s="474" t="s">
        <v>862</v>
      </c>
      <c r="G18" s="474" t="s">
        <v>876</v>
      </c>
      <c r="H18" s="474" t="s">
        <v>16</v>
      </c>
      <c r="I18" s="474" t="s">
        <v>16</v>
      </c>
      <c r="J18" s="479">
        <v>452000000</v>
      </c>
      <c r="K18" s="479">
        <v>0</v>
      </c>
      <c r="L18" s="479">
        <v>0</v>
      </c>
      <c r="M18" s="479">
        <v>452000000</v>
      </c>
    </row>
    <row r="19" spans="1:13">
      <c r="A19" s="474" t="s">
        <v>16</v>
      </c>
      <c r="B19" s="474" t="s">
        <v>16</v>
      </c>
      <c r="C19" s="474" t="s">
        <v>16</v>
      </c>
      <c r="D19" s="474" t="s">
        <v>653</v>
      </c>
      <c r="E19" s="474" t="s">
        <v>851</v>
      </c>
      <c r="F19" s="474" t="s">
        <v>862</v>
      </c>
      <c r="G19" s="474" t="s">
        <v>876</v>
      </c>
      <c r="H19" s="474" t="s">
        <v>878</v>
      </c>
      <c r="I19" s="474" t="s">
        <v>16</v>
      </c>
      <c r="J19" s="479">
        <v>452000000</v>
      </c>
      <c r="K19" s="479">
        <v>0</v>
      </c>
      <c r="L19" s="479">
        <v>0</v>
      </c>
      <c r="M19" s="479">
        <v>452000000</v>
      </c>
    </row>
    <row r="20" spans="1:13" ht="27.75" customHeight="1">
      <c r="A20" s="474" t="s">
        <v>16</v>
      </c>
      <c r="B20" s="474" t="s">
        <v>978</v>
      </c>
      <c r="C20" s="478" t="s">
        <v>979</v>
      </c>
      <c r="D20" s="474" t="s">
        <v>16</v>
      </c>
      <c r="E20" s="474" t="s">
        <v>16</v>
      </c>
      <c r="F20" s="474" t="s">
        <v>16</v>
      </c>
      <c r="G20" s="474" t="s">
        <v>16</v>
      </c>
      <c r="H20" s="474" t="s">
        <v>16</v>
      </c>
      <c r="I20" s="479">
        <v>209000000</v>
      </c>
      <c r="J20" s="479">
        <v>209000000</v>
      </c>
      <c r="K20" s="479">
        <v>0</v>
      </c>
      <c r="L20" s="479">
        <v>0</v>
      </c>
      <c r="M20" s="479">
        <v>209000000</v>
      </c>
    </row>
    <row r="21" spans="1:13">
      <c r="A21" s="474" t="s">
        <v>16</v>
      </c>
      <c r="B21" s="474" t="s">
        <v>16</v>
      </c>
      <c r="C21" s="474" t="s">
        <v>16</v>
      </c>
      <c r="D21" s="474" t="s">
        <v>653</v>
      </c>
      <c r="E21" s="474" t="s">
        <v>16</v>
      </c>
      <c r="F21" s="474" t="s">
        <v>16</v>
      </c>
      <c r="G21" s="474" t="s">
        <v>16</v>
      </c>
      <c r="H21" s="474" t="s">
        <v>16</v>
      </c>
      <c r="I21" s="479">
        <v>209000000</v>
      </c>
      <c r="J21" s="479">
        <v>209000000</v>
      </c>
      <c r="K21" s="479">
        <v>0</v>
      </c>
      <c r="L21" s="479">
        <v>0</v>
      </c>
      <c r="M21" s="479">
        <v>209000000</v>
      </c>
    </row>
    <row r="22" spans="1:13">
      <c r="A22" s="474" t="s">
        <v>16</v>
      </c>
      <c r="B22" s="474" t="s">
        <v>16</v>
      </c>
      <c r="C22" s="474" t="s">
        <v>16</v>
      </c>
      <c r="D22" s="474" t="s">
        <v>653</v>
      </c>
      <c r="E22" s="474" t="s">
        <v>851</v>
      </c>
      <c r="F22" s="474" t="s">
        <v>16</v>
      </c>
      <c r="G22" s="474" t="s">
        <v>16</v>
      </c>
      <c r="H22" s="474" t="s">
        <v>16</v>
      </c>
      <c r="I22" s="479">
        <v>209000000</v>
      </c>
      <c r="J22" s="479">
        <v>209000000</v>
      </c>
      <c r="K22" s="479">
        <v>0</v>
      </c>
      <c r="L22" s="479">
        <v>0</v>
      </c>
      <c r="M22" s="479">
        <v>209000000</v>
      </c>
    </row>
    <row r="23" spans="1:13">
      <c r="A23" s="474" t="s">
        <v>16</v>
      </c>
      <c r="B23" s="474" t="s">
        <v>16</v>
      </c>
      <c r="C23" s="474" t="s">
        <v>16</v>
      </c>
      <c r="D23" s="474" t="s">
        <v>653</v>
      </c>
      <c r="E23" s="474" t="s">
        <v>851</v>
      </c>
      <c r="F23" s="474" t="s">
        <v>862</v>
      </c>
      <c r="G23" s="474" t="s">
        <v>16</v>
      </c>
      <c r="H23" s="474" t="s">
        <v>16</v>
      </c>
      <c r="I23" s="479">
        <v>209000000</v>
      </c>
      <c r="J23" s="479">
        <v>209000000</v>
      </c>
      <c r="K23" s="479">
        <v>0</v>
      </c>
      <c r="L23" s="479">
        <v>0</v>
      </c>
      <c r="M23" s="479">
        <v>209000000</v>
      </c>
    </row>
    <row r="24" spans="1:13">
      <c r="A24" s="474" t="s">
        <v>16</v>
      </c>
      <c r="B24" s="474" t="s">
        <v>16</v>
      </c>
      <c r="C24" s="474" t="s">
        <v>16</v>
      </c>
      <c r="D24" s="474" t="s">
        <v>653</v>
      </c>
      <c r="E24" s="474" t="s">
        <v>851</v>
      </c>
      <c r="F24" s="474" t="s">
        <v>862</v>
      </c>
      <c r="G24" s="474" t="s">
        <v>876</v>
      </c>
      <c r="H24" s="474" t="s">
        <v>16</v>
      </c>
      <c r="I24" s="474" t="s">
        <v>16</v>
      </c>
      <c r="J24" s="479">
        <v>209000000</v>
      </c>
      <c r="K24" s="479">
        <v>0</v>
      </c>
      <c r="L24" s="479">
        <v>0</v>
      </c>
      <c r="M24" s="479">
        <v>209000000</v>
      </c>
    </row>
    <row r="25" spans="1:13">
      <c r="A25" s="474" t="s">
        <v>16</v>
      </c>
      <c r="B25" s="474" t="s">
        <v>16</v>
      </c>
      <c r="C25" s="474" t="s">
        <v>16</v>
      </c>
      <c r="D25" s="474" t="s">
        <v>653</v>
      </c>
      <c r="E25" s="474" t="s">
        <v>851</v>
      </c>
      <c r="F25" s="474" t="s">
        <v>862</v>
      </c>
      <c r="G25" s="474" t="s">
        <v>876</v>
      </c>
      <c r="H25" s="474" t="s">
        <v>878</v>
      </c>
      <c r="I25" s="474" t="s">
        <v>16</v>
      </c>
      <c r="J25" s="479">
        <v>209000000</v>
      </c>
      <c r="K25" s="479">
        <v>0</v>
      </c>
      <c r="L25" s="479">
        <v>0</v>
      </c>
      <c r="M25" s="479">
        <v>209000000</v>
      </c>
    </row>
    <row r="26" spans="1:13" ht="38.25">
      <c r="A26" s="474" t="s">
        <v>16</v>
      </c>
      <c r="B26" s="474" t="s">
        <v>980</v>
      </c>
      <c r="C26" s="478" t="s">
        <v>981</v>
      </c>
      <c r="D26" s="474" t="s">
        <v>16</v>
      </c>
      <c r="E26" s="474" t="s">
        <v>16</v>
      </c>
      <c r="F26" s="474" t="s">
        <v>16</v>
      </c>
      <c r="G26" s="474" t="s">
        <v>16</v>
      </c>
      <c r="H26" s="474" t="s">
        <v>16</v>
      </c>
      <c r="I26" s="479">
        <v>70000000</v>
      </c>
      <c r="J26" s="479">
        <v>26855000</v>
      </c>
      <c r="K26" s="479">
        <v>0</v>
      </c>
      <c r="L26" s="479">
        <v>0</v>
      </c>
      <c r="M26" s="479">
        <v>26855000</v>
      </c>
    </row>
    <row r="27" spans="1:13">
      <c r="A27" s="474" t="s">
        <v>16</v>
      </c>
      <c r="B27" s="474" t="s">
        <v>16</v>
      </c>
      <c r="C27" s="474" t="s">
        <v>16</v>
      </c>
      <c r="D27" s="474" t="s">
        <v>653</v>
      </c>
      <c r="E27" s="474" t="s">
        <v>16</v>
      </c>
      <c r="F27" s="474" t="s">
        <v>16</v>
      </c>
      <c r="G27" s="474" t="s">
        <v>16</v>
      </c>
      <c r="H27" s="474" t="s">
        <v>16</v>
      </c>
      <c r="I27" s="479">
        <v>70000000</v>
      </c>
      <c r="J27" s="479">
        <v>26855000</v>
      </c>
      <c r="K27" s="479">
        <v>0</v>
      </c>
      <c r="L27" s="479">
        <v>0</v>
      </c>
      <c r="M27" s="479">
        <v>26855000</v>
      </c>
    </row>
    <row r="28" spans="1:13">
      <c r="A28" s="474" t="s">
        <v>16</v>
      </c>
      <c r="B28" s="474" t="s">
        <v>16</v>
      </c>
      <c r="C28" s="474" t="s">
        <v>16</v>
      </c>
      <c r="D28" s="474" t="s">
        <v>653</v>
      </c>
      <c r="E28" s="474" t="s">
        <v>851</v>
      </c>
      <c r="F28" s="474" t="s">
        <v>16</v>
      </c>
      <c r="G28" s="474" t="s">
        <v>16</v>
      </c>
      <c r="H28" s="474" t="s">
        <v>16</v>
      </c>
      <c r="I28" s="479">
        <v>70000000</v>
      </c>
      <c r="J28" s="479">
        <v>26855000</v>
      </c>
      <c r="K28" s="479">
        <v>0</v>
      </c>
      <c r="L28" s="479">
        <v>0</v>
      </c>
      <c r="M28" s="479">
        <v>26855000</v>
      </c>
    </row>
    <row r="29" spans="1:13">
      <c r="A29" s="474" t="s">
        <v>16</v>
      </c>
      <c r="B29" s="474" t="s">
        <v>16</v>
      </c>
      <c r="C29" s="474" t="s">
        <v>16</v>
      </c>
      <c r="D29" s="474" t="s">
        <v>653</v>
      </c>
      <c r="E29" s="474" t="s">
        <v>851</v>
      </c>
      <c r="F29" s="474" t="s">
        <v>862</v>
      </c>
      <c r="G29" s="474" t="s">
        <v>16</v>
      </c>
      <c r="H29" s="474" t="s">
        <v>16</v>
      </c>
      <c r="I29" s="479">
        <v>70000000</v>
      </c>
      <c r="J29" s="479">
        <v>26855000</v>
      </c>
      <c r="K29" s="479">
        <v>0</v>
      </c>
      <c r="L29" s="479">
        <v>0</v>
      </c>
      <c r="M29" s="479">
        <v>26855000</v>
      </c>
    </row>
    <row r="30" spans="1:13">
      <c r="A30" s="474" t="s">
        <v>16</v>
      </c>
      <c r="B30" s="474" t="s">
        <v>16</v>
      </c>
      <c r="C30" s="474" t="s">
        <v>16</v>
      </c>
      <c r="D30" s="474" t="s">
        <v>653</v>
      </c>
      <c r="E30" s="474" t="s">
        <v>851</v>
      </c>
      <c r="F30" s="474" t="s">
        <v>862</v>
      </c>
      <c r="G30" s="474" t="s">
        <v>707</v>
      </c>
      <c r="H30" s="474" t="s">
        <v>16</v>
      </c>
      <c r="I30" s="474" t="s">
        <v>16</v>
      </c>
      <c r="J30" s="479">
        <v>14085000</v>
      </c>
      <c r="K30" s="479">
        <v>0</v>
      </c>
      <c r="L30" s="479">
        <v>0</v>
      </c>
      <c r="M30" s="479">
        <v>14085000</v>
      </c>
    </row>
    <row r="31" spans="1:13">
      <c r="A31" s="474" t="s">
        <v>16</v>
      </c>
      <c r="B31" s="474" t="s">
        <v>16</v>
      </c>
      <c r="C31" s="474" t="s">
        <v>16</v>
      </c>
      <c r="D31" s="474" t="s">
        <v>653</v>
      </c>
      <c r="E31" s="474" t="s">
        <v>851</v>
      </c>
      <c r="F31" s="474" t="s">
        <v>862</v>
      </c>
      <c r="G31" s="474" t="s">
        <v>707</v>
      </c>
      <c r="H31" s="474" t="s">
        <v>866</v>
      </c>
      <c r="I31" s="474" t="s">
        <v>16</v>
      </c>
      <c r="J31" s="479">
        <v>1620000</v>
      </c>
      <c r="K31" s="479">
        <v>0</v>
      </c>
      <c r="L31" s="479">
        <v>0</v>
      </c>
      <c r="M31" s="479">
        <v>1620000</v>
      </c>
    </row>
    <row r="32" spans="1:13">
      <c r="A32" s="474" t="s">
        <v>16</v>
      </c>
      <c r="B32" s="474" t="s">
        <v>16</v>
      </c>
      <c r="C32" s="474" t="s">
        <v>16</v>
      </c>
      <c r="D32" s="474" t="s">
        <v>653</v>
      </c>
      <c r="E32" s="474" t="s">
        <v>851</v>
      </c>
      <c r="F32" s="474" t="s">
        <v>862</v>
      </c>
      <c r="G32" s="474" t="s">
        <v>707</v>
      </c>
      <c r="H32" s="474" t="s">
        <v>868</v>
      </c>
      <c r="I32" s="474" t="s">
        <v>16</v>
      </c>
      <c r="J32" s="479">
        <v>12465000</v>
      </c>
      <c r="K32" s="479">
        <v>0</v>
      </c>
      <c r="L32" s="479">
        <v>0</v>
      </c>
      <c r="M32" s="479">
        <v>12465000</v>
      </c>
    </row>
    <row r="33" spans="1:13">
      <c r="A33" s="474" t="s">
        <v>16</v>
      </c>
      <c r="B33" s="474" t="s">
        <v>16</v>
      </c>
      <c r="C33" s="474" t="s">
        <v>16</v>
      </c>
      <c r="D33" s="474" t="s">
        <v>653</v>
      </c>
      <c r="E33" s="474" t="s">
        <v>851</v>
      </c>
      <c r="F33" s="474" t="s">
        <v>862</v>
      </c>
      <c r="G33" s="474" t="s">
        <v>729</v>
      </c>
      <c r="H33" s="474" t="s">
        <v>16</v>
      </c>
      <c r="I33" s="474" t="s">
        <v>16</v>
      </c>
      <c r="J33" s="479">
        <v>12770000</v>
      </c>
      <c r="K33" s="479">
        <v>0</v>
      </c>
      <c r="L33" s="479">
        <v>0</v>
      </c>
      <c r="M33" s="479">
        <v>12770000</v>
      </c>
    </row>
    <row r="34" spans="1:13">
      <c r="A34" s="474" t="s">
        <v>16</v>
      </c>
      <c r="B34" s="474" t="s">
        <v>16</v>
      </c>
      <c r="C34" s="474" t="s">
        <v>16</v>
      </c>
      <c r="D34" s="474" t="s">
        <v>653</v>
      </c>
      <c r="E34" s="474" t="s">
        <v>851</v>
      </c>
      <c r="F34" s="474" t="s">
        <v>862</v>
      </c>
      <c r="G34" s="474" t="s">
        <v>729</v>
      </c>
      <c r="H34" s="474" t="s">
        <v>731</v>
      </c>
      <c r="I34" s="474" t="s">
        <v>16</v>
      </c>
      <c r="J34" s="479">
        <v>230000</v>
      </c>
      <c r="K34" s="479">
        <v>0</v>
      </c>
      <c r="L34" s="479">
        <v>0</v>
      </c>
      <c r="M34" s="479">
        <v>230000</v>
      </c>
    </row>
    <row r="35" spans="1:13">
      <c r="A35" s="474" t="s">
        <v>16</v>
      </c>
      <c r="B35" s="474" t="s">
        <v>16</v>
      </c>
      <c r="C35" s="474" t="s">
        <v>16</v>
      </c>
      <c r="D35" s="474" t="s">
        <v>653</v>
      </c>
      <c r="E35" s="474" t="s">
        <v>851</v>
      </c>
      <c r="F35" s="474" t="s">
        <v>862</v>
      </c>
      <c r="G35" s="474" t="s">
        <v>729</v>
      </c>
      <c r="H35" s="474" t="s">
        <v>735</v>
      </c>
      <c r="I35" s="474" t="s">
        <v>16</v>
      </c>
      <c r="J35" s="479">
        <v>12540000</v>
      </c>
      <c r="K35" s="479">
        <v>0</v>
      </c>
      <c r="L35" s="479">
        <v>0</v>
      </c>
      <c r="M35" s="479">
        <v>12540000</v>
      </c>
    </row>
    <row r="36" spans="1:13" ht="27.75" customHeight="1">
      <c r="A36" s="474" t="s">
        <v>16</v>
      </c>
      <c r="B36" s="474" t="s">
        <v>982</v>
      </c>
      <c r="C36" s="478" t="s">
        <v>983</v>
      </c>
      <c r="D36" s="474" t="s">
        <v>16</v>
      </c>
      <c r="E36" s="474" t="s">
        <v>16</v>
      </c>
      <c r="F36" s="474" t="s">
        <v>16</v>
      </c>
      <c r="G36" s="474" t="s">
        <v>16</v>
      </c>
      <c r="H36" s="474" t="s">
        <v>16</v>
      </c>
      <c r="I36" s="479">
        <v>68000000</v>
      </c>
      <c r="J36" s="479">
        <v>14886000</v>
      </c>
      <c r="K36" s="479">
        <v>0</v>
      </c>
      <c r="L36" s="479">
        <v>0</v>
      </c>
      <c r="M36" s="479">
        <v>14886000</v>
      </c>
    </row>
    <row r="37" spans="1:13">
      <c r="A37" s="474" t="s">
        <v>16</v>
      </c>
      <c r="B37" s="474" t="s">
        <v>16</v>
      </c>
      <c r="C37" s="474" t="s">
        <v>16</v>
      </c>
      <c r="D37" s="474" t="s">
        <v>653</v>
      </c>
      <c r="E37" s="474" t="s">
        <v>16</v>
      </c>
      <c r="F37" s="474" t="s">
        <v>16</v>
      </c>
      <c r="G37" s="474" t="s">
        <v>16</v>
      </c>
      <c r="H37" s="474" t="s">
        <v>16</v>
      </c>
      <c r="I37" s="479">
        <v>68000000</v>
      </c>
      <c r="J37" s="479">
        <v>14886000</v>
      </c>
      <c r="K37" s="479">
        <v>0</v>
      </c>
      <c r="L37" s="479">
        <v>0</v>
      </c>
      <c r="M37" s="479">
        <v>14886000</v>
      </c>
    </row>
    <row r="38" spans="1:13">
      <c r="A38" s="474" t="s">
        <v>16</v>
      </c>
      <c r="B38" s="474" t="s">
        <v>16</v>
      </c>
      <c r="C38" s="474" t="s">
        <v>16</v>
      </c>
      <c r="D38" s="474" t="s">
        <v>653</v>
      </c>
      <c r="E38" s="474" t="s">
        <v>851</v>
      </c>
      <c r="F38" s="474" t="s">
        <v>16</v>
      </c>
      <c r="G38" s="474" t="s">
        <v>16</v>
      </c>
      <c r="H38" s="474" t="s">
        <v>16</v>
      </c>
      <c r="I38" s="479">
        <v>68000000</v>
      </c>
      <c r="J38" s="479">
        <v>14886000</v>
      </c>
      <c r="K38" s="479">
        <v>0</v>
      </c>
      <c r="L38" s="479">
        <v>0</v>
      </c>
      <c r="M38" s="479">
        <v>14886000</v>
      </c>
    </row>
    <row r="39" spans="1:13">
      <c r="A39" s="474" t="s">
        <v>16</v>
      </c>
      <c r="B39" s="474" t="s">
        <v>16</v>
      </c>
      <c r="C39" s="474" t="s">
        <v>16</v>
      </c>
      <c r="D39" s="474" t="s">
        <v>653</v>
      </c>
      <c r="E39" s="474" t="s">
        <v>851</v>
      </c>
      <c r="F39" s="474" t="s">
        <v>862</v>
      </c>
      <c r="G39" s="474" t="s">
        <v>16</v>
      </c>
      <c r="H39" s="474" t="s">
        <v>16</v>
      </c>
      <c r="I39" s="479">
        <v>68000000</v>
      </c>
      <c r="J39" s="479">
        <v>14886000</v>
      </c>
      <c r="K39" s="479">
        <v>0</v>
      </c>
      <c r="L39" s="479">
        <v>0</v>
      </c>
      <c r="M39" s="479">
        <v>14886000</v>
      </c>
    </row>
    <row r="40" spans="1:13">
      <c r="A40" s="474" t="s">
        <v>16</v>
      </c>
      <c r="B40" s="474" t="s">
        <v>16</v>
      </c>
      <c r="C40" s="474" t="s">
        <v>16</v>
      </c>
      <c r="D40" s="474" t="s">
        <v>653</v>
      </c>
      <c r="E40" s="474" t="s">
        <v>851</v>
      </c>
      <c r="F40" s="474" t="s">
        <v>862</v>
      </c>
      <c r="G40" s="474" t="s">
        <v>876</v>
      </c>
      <c r="H40" s="474" t="s">
        <v>16</v>
      </c>
      <c r="I40" s="474" t="s">
        <v>16</v>
      </c>
      <c r="J40" s="479">
        <v>14886000</v>
      </c>
      <c r="K40" s="479">
        <v>0</v>
      </c>
      <c r="L40" s="479">
        <v>0</v>
      </c>
      <c r="M40" s="479">
        <v>14886000</v>
      </c>
    </row>
    <row r="41" spans="1:13">
      <c r="A41" s="474" t="s">
        <v>16</v>
      </c>
      <c r="B41" s="474" t="s">
        <v>16</v>
      </c>
      <c r="C41" s="474" t="s">
        <v>16</v>
      </c>
      <c r="D41" s="474" t="s">
        <v>653</v>
      </c>
      <c r="E41" s="474" t="s">
        <v>851</v>
      </c>
      <c r="F41" s="474" t="s">
        <v>862</v>
      </c>
      <c r="G41" s="474" t="s">
        <v>876</v>
      </c>
      <c r="H41" s="474" t="s">
        <v>878</v>
      </c>
      <c r="I41" s="474" t="s">
        <v>16</v>
      </c>
      <c r="J41" s="479">
        <v>14886000</v>
      </c>
      <c r="K41" s="479">
        <v>0</v>
      </c>
      <c r="L41" s="479">
        <v>0</v>
      </c>
      <c r="M41" s="479">
        <v>14886000</v>
      </c>
    </row>
    <row r="42" spans="1:13" ht="27.75" customHeight="1">
      <c r="A42" s="474" t="s">
        <v>16</v>
      </c>
      <c r="B42" s="474" t="s">
        <v>984</v>
      </c>
      <c r="C42" s="478" t="s">
        <v>985</v>
      </c>
      <c r="D42" s="474" t="s">
        <v>16</v>
      </c>
      <c r="E42" s="474" t="s">
        <v>16</v>
      </c>
      <c r="F42" s="474" t="s">
        <v>16</v>
      </c>
      <c r="G42" s="474" t="s">
        <v>16</v>
      </c>
      <c r="H42" s="474" t="s">
        <v>16</v>
      </c>
      <c r="I42" s="479">
        <v>31000000</v>
      </c>
      <c r="J42" s="479">
        <v>0</v>
      </c>
      <c r="K42" s="479">
        <v>0</v>
      </c>
      <c r="L42" s="479">
        <v>0</v>
      </c>
      <c r="M42" s="479">
        <v>0</v>
      </c>
    </row>
    <row r="43" spans="1:13">
      <c r="A43" s="474" t="s">
        <v>16</v>
      </c>
      <c r="B43" s="474" t="s">
        <v>16</v>
      </c>
      <c r="C43" s="474" t="s">
        <v>16</v>
      </c>
      <c r="D43" s="474" t="s">
        <v>653</v>
      </c>
      <c r="E43" s="474" t="s">
        <v>16</v>
      </c>
      <c r="F43" s="474" t="s">
        <v>16</v>
      </c>
      <c r="G43" s="474" t="s">
        <v>16</v>
      </c>
      <c r="H43" s="474" t="s">
        <v>16</v>
      </c>
      <c r="I43" s="479">
        <v>31000000</v>
      </c>
      <c r="J43" s="479">
        <v>0</v>
      </c>
      <c r="K43" s="479">
        <v>0</v>
      </c>
      <c r="L43" s="479">
        <v>0</v>
      </c>
      <c r="M43" s="479">
        <v>0</v>
      </c>
    </row>
    <row r="44" spans="1:13">
      <c r="A44" s="474" t="s">
        <v>16</v>
      </c>
      <c r="B44" s="474" t="s">
        <v>16</v>
      </c>
      <c r="C44" s="474" t="s">
        <v>16</v>
      </c>
      <c r="D44" s="474" t="s">
        <v>653</v>
      </c>
      <c r="E44" s="474" t="s">
        <v>851</v>
      </c>
      <c r="F44" s="474" t="s">
        <v>16</v>
      </c>
      <c r="G44" s="474" t="s">
        <v>16</v>
      </c>
      <c r="H44" s="474" t="s">
        <v>16</v>
      </c>
      <c r="I44" s="479">
        <v>31000000</v>
      </c>
      <c r="J44" s="479">
        <v>0</v>
      </c>
      <c r="K44" s="479">
        <v>0</v>
      </c>
      <c r="L44" s="479">
        <v>0</v>
      </c>
      <c r="M44" s="479">
        <v>0</v>
      </c>
    </row>
    <row r="45" spans="1:13">
      <c r="A45" s="474" t="s">
        <v>16</v>
      </c>
      <c r="B45" s="474" t="s">
        <v>16</v>
      </c>
      <c r="C45" s="474" t="s">
        <v>16</v>
      </c>
      <c r="D45" s="474" t="s">
        <v>653</v>
      </c>
      <c r="E45" s="474" t="s">
        <v>851</v>
      </c>
      <c r="F45" s="474" t="s">
        <v>862</v>
      </c>
      <c r="G45" s="474" t="s">
        <v>16</v>
      </c>
      <c r="H45" s="474" t="s">
        <v>16</v>
      </c>
      <c r="I45" s="479">
        <v>31000000</v>
      </c>
      <c r="J45" s="479">
        <v>0</v>
      </c>
      <c r="K45" s="479">
        <v>0</v>
      </c>
      <c r="L45" s="479">
        <v>0</v>
      </c>
      <c r="M45" s="479">
        <v>0</v>
      </c>
    </row>
    <row r="46" spans="1:13" ht="29.25" customHeight="1">
      <c r="A46" s="474" t="s">
        <v>16</v>
      </c>
      <c r="B46" s="474" t="s">
        <v>986</v>
      </c>
      <c r="C46" s="478" t="s">
        <v>987</v>
      </c>
      <c r="D46" s="474" t="s">
        <v>16</v>
      </c>
      <c r="E46" s="474" t="s">
        <v>16</v>
      </c>
      <c r="F46" s="474" t="s">
        <v>16</v>
      </c>
      <c r="G46" s="474" t="s">
        <v>16</v>
      </c>
      <c r="H46" s="474" t="s">
        <v>16</v>
      </c>
      <c r="I46" s="479">
        <v>10000000</v>
      </c>
      <c r="J46" s="479">
        <v>0</v>
      </c>
      <c r="K46" s="479">
        <v>0</v>
      </c>
      <c r="L46" s="479">
        <v>0</v>
      </c>
      <c r="M46" s="479">
        <v>0</v>
      </c>
    </row>
    <row r="47" spans="1:13">
      <c r="A47" s="474" t="s">
        <v>16</v>
      </c>
      <c r="B47" s="474" t="s">
        <v>16</v>
      </c>
      <c r="C47" s="474" t="s">
        <v>16</v>
      </c>
      <c r="D47" s="474" t="s">
        <v>653</v>
      </c>
      <c r="E47" s="474" t="s">
        <v>16</v>
      </c>
      <c r="F47" s="474" t="s">
        <v>16</v>
      </c>
      <c r="G47" s="474" t="s">
        <v>16</v>
      </c>
      <c r="H47" s="474" t="s">
        <v>16</v>
      </c>
      <c r="I47" s="479">
        <v>10000000</v>
      </c>
      <c r="J47" s="479">
        <v>0</v>
      </c>
      <c r="K47" s="479">
        <v>0</v>
      </c>
      <c r="L47" s="479">
        <v>0</v>
      </c>
      <c r="M47" s="479">
        <v>0</v>
      </c>
    </row>
    <row r="48" spans="1:13">
      <c r="A48" s="474" t="s">
        <v>16</v>
      </c>
      <c r="B48" s="474" t="s">
        <v>16</v>
      </c>
      <c r="C48" s="474" t="s">
        <v>16</v>
      </c>
      <c r="D48" s="474" t="s">
        <v>653</v>
      </c>
      <c r="E48" s="474" t="s">
        <v>851</v>
      </c>
      <c r="F48" s="474" t="s">
        <v>16</v>
      </c>
      <c r="G48" s="474" t="s">
        <v>16</v>
      </c>
      <c r="H48" s="474" t="s">
        <v>16</v>
      </c>
      <c r="I48" s="479">
        <v>10000000</v>
      </c>
      <c r="J48" s="479">
        <v>0</v>
      </c>
      <c r="K48" s="479">
        <v>0</v>
      </c>
      <c r="L48" s="479">
        <v>0</v>
      </c>
      <c r="M48" s="479">
        <v>0</v>
      </c>
    </row>
    <row r="49" spans="1:13">
      <c r="A49" s="474" t="s">
        <v>16</v>
      </c>
      <c r="B49" s="474" t="s">
        <v>16</v>
      </c>
      <c r="C49" s="474" t="s">
        <v>16</v>
      </c>
      <c r="D49" s="474" t="s">
        <v>653</v>
      </c>
      <c r="E49" s="474" t="s">
        <v>851</v>
      </c>
      <c r="F49" s="474" t="s">
        <v>862</v>
      </c>
      <c r="G49" s="474" t="s">
        <v>16</v>
      </c>
      <c r="H49" s="474" t="s">
        <v>16</v>
      </c>
      <c r="I49" s="479">
        <v>10000000</v>
      </c>
      <c r="J49" s="479">
        <v>0</v>
      </c>
      <c r="K49" s="479">
        <v>0</v>
      </c>
      <c r="L49" s="479">
        <v>0</v>
      </c>
      <c r="M49" s="479">
        <v>0</v>
      </c>
    </row>
    <row r="50" spans="1:13" ht="33" customHeight="1">
      <c r="A50" s="476" t="s">
        <v>38</v>
      </c>
      <c r="B50" s="476" t="s">
        <v>988</v>
      </c>
      <c r="C50" s="477" t="s">
        <v>989</v>
      </c>
      <c r="D50" s="474" t="s">
        <v>16</v>
      </c>
      <c r="E50" s="474" t="s">
        <v>16</v>
      </c>
      <c r="F50" s="474" t="s">
        <v>16</v>
      </c>
      <c r="G50" s="474" t="s">
        <v>16</v>
      </c>
      <c r="H50" s="474" t="s">
        <v>16</v>
      </c>
      <c r="I50" s="475">
        <v>61467000</v>
      </c>
      <c r="J50" s="475">
        <v>45000000</v>
      </c>
      <c r="K50" s="475">
        <v>0</v>
      </c>
      <c r="L50" s="475">
        <v>0</v>
      </c>
      <c r="M50" s="475">
        <v>45000000</v>
      </c>
    </row>
    <row r="51" spans="1:13" ht="66.75" customHeight="1">
      <c r="A51" s="474" t="s">
        <v>16</v>
      </c>
      <c r="B51" s="474" t="s">
        <v>990</v>
      </c>
      <c r="C51" s="478" t="s">
        <v>991</v>
      </c>
      <c r="D51" s="474" t="s">
        <v>16</v>
      </c>
      <c r="E51" s="474" t="s">
        <v>16</v>
      </c>
      <c r="F51" s="474" t="s">
        <v>16</v>
      </c>
      <c r="G51" s="474" t="s">
        <v>16</v>
      </c>
      <c r="H51" s="474" t="s">
        <v>16</v>
      </c>
      <c r="I51" s="479">
        <v>45000000</v>
      </c>
      <c r="J51" s="479">
        <v>45000000</v>
      </c>
      <c r="K51" s="479">
        <v>0</v>
      </c>
      <c r="L51" s="479">
        <v>0</v>
      </c>
      <c r="M51" s="479">
        <v>45000000</v>
      </c>
    </row>
    <row r="52" spans="1:13">
      <c r="A52" s="474" t="s">
        <v>16</v>
      </c>
      <c r="B52" s="474" t="s">
        <v>16</v>
      </c>
      <c r="C52" s="474" t="s">
        <v>16</v>
      </c>
      <c r="D52" s="474" t="s">
        <v>653</v>
      </c>
      <c r="E52" s="474" t="s">
        <v>16</v>
      </c>
      <c r="F52" s="474" t="s">
        <v>16</v>
      </c>
      <c r="G52" s="474" t="s">
        <v>16</v>
      </c>
      <c r="H52" s="474" t="s">
        <v>16</v>
      </c>
      <c r="I52" s="479">
        <v>45000000</v>
      </c>
      <c r="J52" s="479">
        <v>45000000</v>
      </c>
      <c r="K52" s="479">
        <v>0</v>
      </c>
      <c r="L52" s="479">
        <v>0</v>
      </c>
      <c r="M52" s="479">
        <v>45000000</v>
      </c>
    </row>
    <row r="53" spans="1:13">
      <c r="A53" s="474" t="s">
        <v>16</v>
      </c>
      <c r="B53" s="474" t="s">
        <v>16</v>
      </c>
      <c r="C53" s="474" t="s">
        <v>16</v>
      </c>
      <c r="D53" s="474" t="s">
        <v>653</v>
      </c>
      <c r="E53" s="474" t="s">
        <v>851</v>
      </c>
      <c r="F53" s="474" t="s">
        <v>16</v>
      </c>
      <c r="G53" s="474" t="s">
        <v>16</v>
      </c>
      <c r="H53" s="474" t="s">
        <v>16</v>
      </c>
      <c r="I53" s="479">
        <v>45000000</v>
      </c>
      <c r="J53" s="479">
        <v>45000000</v>
      </c>
      <c r="K53" s="479">
        <v>0</v>
      </c>
      <c r="L53" s="479">
        <v>0</v>
      </c>
      <c r="M53" s="479">
        <v>45000000</v>
      </c>
    </row>
    <row r="54" spans="1:13">
      <c r="A54" s="474" t="s">
        <v>16</v>
      </c>
      <c r="B54" s="474" t="s">
        <v>16</v>
      </c>
      <c r="C54" s="474" t="s">
        <v>16</v>
      </c>
      <c r="D54" s="474" t="s">
        <v>653</v>
      </c>
      <c r="E54" s="474" t="s">
        <v>851</v>
      </c>
      <c r="F54" s="474" t="s">
        <v>862</v>
      </c>
      <c r="G54" s="474" t="s">
        <v>16</v>
      </c>
      <c r="H54" s="474" t="s">
        <v>16</v>
      </c>
      <c r="I54" s="479">
        <v>45000000</v>
      </c>
      <c r="J54" s="479">
        <v>45000000</v>
      </c>
      <c r="K54" s="479">
        <v>0</v>
      </c>
      <c r="L54" s="479">
        <v>0</v>
      </c>
      <c r="M54" s="479">
        <v>45000000</v>
      </c>
    </row>
    <row r="55" spans="1:13">
      <c r="A55" s="474" t="s">
        <v>16</v>
      </c>
      <c r="B55" s="474" t="s">
        <v>16</v>
      </c>
      <c r="C55" s="474" t="s">
        <v>16</v>
      </c>
      <c r="D55" s="474" t="s">
        <v>653</v>
      </c>
      <c r="E55" s="474" t="s">
        <v>851</v>
      </c>
      <c r="F55" s="474" t="s">
        <v>862</v>
      </c>
      <c r="G55" s="474" t="s">
        <v>699</v>
      </c>
      <c r="H55" s="474" t="s">
        <v>16</v>
      </c>
      <c r="I55" s="474" t="s">
        <v>16</v>
      </c>
      <c r="J55" s="479">
        <v>45000000</v>
      </c>
      <c r="K55" s="479">
        <v>0</v>
      </c>
      <c r="L55" s="479">
        <v>0</v>
      </c>
      <c r="M55" s="479">
        <v>45000000</v>
      </c>
    </row>
    <row r="56" spans="1:13">
      <c r="A56" s="474" t="s">
        <v>16</v>
      </c>
      <c r="B56" s="474" t="s">
        <v>16</v>
      </c>
      <c r="C56" s="474" t="s">
        <v>16</v>
      </c>
      <c r="D56" s="474" t="s">
        <v>653</v>
      </c>
      <c r="E56" s="474" t="s">
        <v>851</v>
      </c>
      <c r="F56" s="474" t="s">
        <v>862</v>
      </c>
      <c r="G56" s="474" t="s">
        <v>699</v>
      </c>
      <c r="H56" s="474" t="s">
        <v>703</v>
      </c>
      <c r="I56" s="474" t="s">
        <v>16</v>
      </c>
      <c r="J56" s="479">
        <v>45000000</v>
      </c>
      <c r="K56" s="479">
        <v>0</v>
      </c>
      <c r="L56" s="479">
        <v>0</v>
      </c>
      <c r="M56" s="479">
        <v>45000000</v>
      </c>
    </row>
    <row r="57" spans="1:13" ht="63.75">
      <c r="A57" s="474" t="s">
        <v>16</v>
      </c>
      <c r="B57" s="474" t="s">
        <v>992</v>
      </c>
      <c r="C57" s="478" t="s">
        <v>993</v>
      </c>
      <c r="D57" s="474" t="s">
        <v>16</v>
      </c>
      <c r="E57" s="474" t="s">
        <v>16</v>
      </c>
      <c r="F57" s="474" t="s">
        <v>16</v>
      </c>
      <c r="G57" s="474" t="s">
        <v>16</v>
      </c>
      <c r="H57" s="474" t="s">
        <v>16</v>
      </c>
      <c r="I57" s="479">
        <v>16467000</v>
      </c>
      <c r="J57" s="479">
        <v>0</v>
      </c>
      <c r="K57" s="479">
        <v>0</v>
      </c>
      <c r="L57" s="479">
        <v>0</v>
      </c>
      <c r="M57" s="479">
        <v>0</v>
      </c>
    </row>
    <row r="58" spans="1:13">
      <c r="A58" s="474" t="s">
        <v>16</v>
      </c>
      <c r="B58" s="474" t="s">
        <v>16</v>
      </c>
      <c r="C58" s="474" t="s">
        <v>16</v>
      </c>
      <c r="D58" s="474" t="s">
        <v>653</v>
      </c>
      <c r="E58" s="474" t="s">
        <v>16</v>
      </c>
      <c r="F58" s="474" t="s">
        <v>16</v>
      </c>
      <c r="G58" s="474" t="s">
        <v>16</v>
      </c>
      <c r="H58" s="474" t="s">
        <v>16</v>
      </c>
      <c r="I58" s="479">
        <v>16467000</v>
      </c>
      <c r="J58" s="479">
        <v>0</v>
      </c>
      <c r="K58" s="479">
        <v>0</v>
      </c>
      <c r="L58" s="479">
        <v>0</v>
      </c>
      <c r="M58" s="479">
        <v>0</v>
      </c>
    </row>
    <row r="59" spans="1:13">
      <c r="A59" s="474" t="s">
        <v>16</v>
      </c>
      <c r="B59" s="474" t="s">
        <v>16</v>
      </c>
      <c r="C59" s="474" t="s">
        <v>16</v>
      </c>
      <c r="D59" s="474" t="s">
        <v>653</v>
      </c>
      <c r="E59" s="474" t="s">
        <v>851</v>
      </c>
      <c r="F59" s="474" t="s">
        <v>16</v>
      </c>
      <c r="G59" s="474" t="s">
        <v>16</v>
      </c>
      <c r="H59" s="474" t="s">
        <v>16</v>
      </c>
      <c r="I59" s="479">
        <v>16467000</v>
      </c>
      <c r="J59" s="479">
        <v>0</v>
      </c>
      <c r="K59" s="479">
        <v>0</v>
      </c>
      <c r="L59" s="479">
        <v>0</v>
      </c>
      <c r="M59" s="479">
        <v>0</v>
      </c>
    </row>
    <row r="60" spans="1:13">
      <c r="A60" s="474" t="s">
        <v>16</v>
      </c>
      <c r="B60" s="474" t="s">
        <v>16</v>
      </c>
      <c r="C60" s="474" t="s">
        <v>16</v>
      </c>
      <c r="D60" s="474" t="s">
        <v>653</v>
      </c>
      <c r="E60" s="474" t="s">
        <v>851</v>
      </c>
      <c r="F60" s="474" t="s">
        <v>862</v>
      </c>
      <c r="G60" s="474" t="s">
        <v>16</v>
      </c>
      <c r="H60" s="474" t="s">
        <v>16</v>
      </c>
      <c r="I60" s="479">
        <v>16467000</v>
      </c>
      <c r="J60" s="479">
        <v>0</v>
      </c>
      <c r="K60" s="479">
        <v>0</v>
      </c>
      <c r="L60" s="479">
        <v>0</v>
      </c>
      <c r="M60" s="479">
        <v>0</v>
      </c>
    </row>
    <row r="61" spans="1:13" ht="53.25" customHeight="1">
      <c r="A61" s="476" t="s">
        <v>39</v>
      </c>
      <c r="B61" s="476" t="s">
        <v>994</v>
      </c>
      <c r="C61" s="477" t="s">
        <v>995</v>
      </c>
      <c r="D61" s="474" t="s">
        <v>16</v>
      </c>
      <c r="E61" s="474" t="s">
        <v>16</v>
      </c>
      <c r="F61" s="474" t="s">
        <v>16</v>
      </c>
      <c r="G61" s="474" t="s">
        <v>16</v>
      </c>
      <c r="H61" s="474" t="s">
        <v>16</v>
      </c>
      <c r="I61" s="475">
        <v>17601210000</v>
      </c>
      <c r="J61" s="475">
        <v>16564474396</v>
      </c>
      <c r="K61" s="475">
        <v>0</v>
      </c>
      <c r="L61" s="475">
        <v>0</v>
      </c>
      <c r="M61" s="475">
        <v>16564474396</v>
      </c>
    </row>
    <row r="62" spans="1:13" ht="38.25">
      <c r="A62" s="474" t="s">
        <v>16</v>
      </c>
      <c r="B62" s="474" t="s">
        <v>996</v>
      </c>
      <c r="C62" s="478" t="s">
        <v>997</v>
      </c>
      <c r="D62" s="474" t="s">
        <v>16</v>
      </c>
      <c r="E62" s="474" t="s">
        <v>16</v>
      </c>
      <c r="F62" s="474" t="s">
        <v>16</v>
      </c>
      <c r="G62" s="474" t="s">
        <v>16</v>
      </c>
      <c r="H62" s="474" t="s">
        <v>16</v>
      </c>
      <c r="I62" s="479">
        <v>481610000</v>
      </c>
      <c r="J62" s="479">
        <v>0</v>
      </c>
      <c r="K62" s="479">
        <v>0</v>
      </c>
      <c r="L62" s="479">
        <v>0</v>
      </c>
      <c r="M62" s="479">
        <v>0</v>
      </c>
    </row>
    <row r="63" spans="1:13">
      <c r="A63" s="474" t="s">
        <v>16</v>
      </c>
      <c r="B63" s="474" t="s">
        <v>16</v>
      </c>
      <c r="C63" s="474" t="s">
        <v>16</v>
      </c>
      <c r="D63" s="474" t="s">
        <v>653</v>
      </c>
      <c r="E63" s="474" t="s">
        <v>16</v>
      </c>
      <c r="F63" s="474" t="s">
        <v>16</v>
      </c>
      <c r="G63" s="474" t="s">
        <v>16</v>
      </c>
      <c r="H63" s="474" t="s">
        <v>16</v>
      </c>
      <c r="I63" s="479">
        <v>481610000</v>
      </c>
      <c r="J63" s="479">
        <v>0</v>
      </c>
      <c r="K63" s="479">
        <v>0</v>
      </c>
      <c r="L63" s="479">
        <v>0</v>
      </c>
      <c r="M63" s="479">
        <v>0</v>
      </c>
    </row>
    <row r="64" spans="1:13">
      <c r="A64" s="474" t="s">
        <v>16</v>
      </c>
      <c r="B64" s="474" t="s">
        <v>16</v>
      </c>
      <c r="C64" s="474" t="s">
        <v>16</v>
      </c>
      <c r="D64" s="474" t="s">
        <v>653</v>
      </c>
      <c r="E64" s="474" t="s">
        <v>851</v>
      </c>
      <c r="F64" s="474" t="s">
        <v>16</v>
      </c>
      <c r="G64" s="474" t="s">
        <v>16</v>
      </c>
      <c r="H64" s="474" t="s">
        <v>16</v>
      </c>
      <c r="I64" s="479">
        <v>481610000</v>
      </c>
      <c r="J64" s="479">
        <v>0</v>
      </c>
      <c r="K64" s="479">
        <v>0</v>
      </c>
      <c r="L64" s="479">
        <v>0</v>
      </c>
      <c r="M64" s="479">
        <v>0</v>
      </c>
    </row>
    <row r="65" spans="1:13">
      <c r="A65" s="474" t="s">
        <v>16</v>
      </c>
      <c r="B65" s="474" t="s">
        <v>16</v>
      </c>
      <c r="C65" s="474" t="s">
        <v>16</v>
      </c>
      <c r="D65" s="474" t="s">
        <v>653</v>
      </c>
      <c r="E65" s="474" t="s">
        <v>851</v>
      </c>
      <c r="F65" s="474" t="s">
        <v>862</v>
      </c>
      <c r="G65" s="474" t="s">
        <v>16</v>
      </c>
      <c r="H65" s="474" t="s">
        <v>16</v>
      </c>
      <c r="I65" s="479">
        <v>481610000</v>
      </c>
      <c r="J65" s="479">
        <v>0</v>
      </c>
      <c r="K65" s="479">
        <v>0</v>
      </c>
      <c r="L65" s="479">
        <v>0</v>
      </c>
      <c r="M65" s="479">
        <v>0</v>
      </c>
    </row>
    <row r="66" spans="1:13" ht="63.75">
      <c r="A66" s="474" t="s">
        <v>16</v>
      </c>
      <c r="B66" s="474" t="s">
        <v>998</v>
      </c>
      <c r="C66" s="478" t="s">
        <v>999</v>
      </c>
      <c r="D66" s="474" t="s">
        <v>16</v>
      </c>
      <c r="E66" s="474" t="s">
        <v>16</v>
      </c>
      <c r="F66" s="474" t="s">
        <v>16</v>
      </c>
      <c r="G66" s="474" t="s">
        <v>16</v>
      </c>
      <c r="H66" s="474" t="s">
        <v>16</v>
      </c>
      <c r="I66" s="479">
        <v>4808000000</v>
      </c>
      <c r="J66" s="479">
        <v>4804422709</v>
      </c>
      <c r="K66" s="479">
        <v>0</v>
      </c>
      <c r="L66" s="479">
        <v>0</v>
      </c>
      <c r="M66" s="479">
        <v>4804422709</v>
      </c>
    </row>
    <row r="67" spans="1:13">
      <c r="A67" s="474" t="s">
        <v>16</v>
      </c>
      <c r="B67" s="474" t="s">
        <v>16</v>
      </c>
      <c r="C67" s="474" t="s">
        <v>16</v>
      </c>
      <c r="D67" s="474" t="s">
        <v>653</v>
      </c>
      <c r="E67" s="474" t="s">
        <v>16</v>
      </c>
      <c r="F67" s="474" t="s">
        <v>16</v>
      </c>
      <c r="G67" s="474" t="s">
        <v>16</v>
      </c>
      <c r="H67" s="474" t="s">
        <v>16</v>
      </c>
      <c r="I67" s="479">
        <v>4808000000</v>
      </c>
      <c r="J67" s="479">
        <v>4804422709</v>
      </c>
      <c r="K67" s="479">
        <v>0</v>
      </c>
      <c r="L67" s="479">
        <v>0</v>
      </c>
      <c r="M67" s="479">
        <v>4804422709</v>
      </c>
    </row>
    <row r="68" spans="1:13">
      <c r="A68" s="474" t="s">
        <v>16</v>
      </c>
      <c r="B68" s="474" t="s">
        <v>16</v>
      </c>
      <c r="C68" s="474" t="s">
        <v>16</v>
      </c>
      <c r="D68" s="474" t="s">
        <v>653</v>
      </c>
      <c r="E68" s="474" t="s">
        <v>851</v>
      </c>
      <c r="F68" s="474" t="s">
        <v>16</v>
      </c>
      <c r="G68" s="474" t="s">
        <v>16</v>
      </c>
      <c r="H68" s="474" t="s">
        <v>16</v>
      </c>
      <c r="I68" s="479">
        <v>4808000000</v>
      </c>
      <c r="J68" s="479">
        <v>4804422709</v>
      </c>
      <c r="K68" s="479">
        <v>0</v>
      </c>
      <c r="L68" s="479">
        <v>0</v>
      </c>
      <c r="M68" s="479">
        <v>4804422709</v>
      </c>
    </row>
    <row r="69" spans="1:13">
      <c r="A69" s="474" t="s">
        <v>16</v>
      </c>
      <c r="B69" s="474" t="s">
        <v>16</v>
      </c>
      <c r="C69" s="474" t="s">
        <v>16</v>
      </c>
      <c r="D69" s="474" t="s">
        <v>653</v>
      </c>
      <c r="E69" s="474" t="s">
        <v>851</v>
      </c>
      <c r="F69" s="474" t="s">
        <v>853</v>
      </c>
      <c r="G69" s="474" t="s">
        <v>16</v>
      </c>
      <c r="H69" s="474" t="s">
        <v>16</v>
      </c>
      <c r="I69" s="479">
        <v>3733000000</v>
      </c>
      <c r="J69" s="479">
        <v>3733000000</v>
      </c>
      <c r="K69" s="479">
        <v>0</v>
      </c>
      <c r="L69" s="479">
        <v>0</v>
      </c>
      <c r="M69" s="479">
        <v>3733000000</v>
      </c>
    </row>
    <row r="70" spans="1:13">
      <c r="A70" s="474" t="s">
        <v>16</v>
      </c>
      <c r="B70" s="474" t="s">
        <v>16</v>
      </c>
      <c r="C70" s="474" t="s">
        <v>16</v>
      </c>
      <c r="D70" s="474" t="s">
        <v>653</v>
      </c>
      <c r="E70" s="474" t="s">
        <v>851</v>
      </c>
      <c r="F70" s="474" t="s">
        <v>853</v>
      </c>
      <c r="G70" s="474" t="s">
        <v>825</v>
      </c>
      <c r="H70" s="474" t="s">
        <v>16</v>
      </c>
      <c r="I70" s="474" t="s">
        <v>16</v>
      </c>
      <c r="J70" s="479">
        <v>3733000000</v>
      </c>
      <c r="K70" s="479">
        <v>0</v>
      </c>
      <c r="L70" s="479">
        <v>0</v>
      </c>
      <c r="M70" s="479">
        <v>3733000000</v>
      </c>
    </row>
    <row r="71" spans="1:13" ht="32.25" customHeight="1">
      <c r="A71" s="474" t="s">
        <v>16</v>
      </c>
      <c r="B71" s="474" t="s">
        <v>16</v>
      </c>
      <c r="C71" s="474" t="s">
        <v>16</v>
      </c>
      <c r="D71" s="474" t="s">
        <v>653</v>
      </c>
      <c r="E71" s="474" t="s">
        <v>851</v>
      </c>
      <c r="F71" s="474" t="s">
        <v>853</v>
      </c>
      <c r="G71" s="474" t="s">
        <v>825</v>
      </c>
      <c r="H71" s="474" t="s">
        <v>827</v>
      </c>
      <c r="I71" s="474" t="s">
        <v>16</v>
      </c>
      <c r="J71" s="479">
        <v>3733000000</v>
      </c>
      <c r="K71" s="479">
        <v>0</v>
      </c>
      <c r="L71" s="479">
        <v>0</v>
      </c>
      <c r="M71" s="479">
        <v>3733000000</v>
      </c>
    </row>
    <row r="72" spans="1:13">
      <c r="A72" s="474" t="s">
        <v>16</v>
      </c>
      <c r="B72" s="474" t="s">
        <v>16</v>
      </c>
      <c r="C72" s="474" t="s">
        <v>16</v>
      </c>
      <c r="D72" s="474" t="s">
        <v>653</v>
      </c>
      <c r="E72" s="474" t="s">
        <v>851</v>
      </c>
      <c r="F72" s="474" t="s">
        <v>862</v>
      </c>
      <c r="G72" s="474" t="s">
        <v>16</v>
      </c>
      <c r="H72" s="474" t="s">
        <v>16</v>
      </c>
      <c r="I72" s="479">
        <v>1075000000</v>
      </c>
      <c r="J72" s="479">
        <v>1071422709</v>
      </c>
      <c r="K72" s="479">
        <v>0</v>
      </c>
      <c r="L72" s="479">
        <v>0</v>
      </c>
      <c r="M72" s="479">
        <v>1071422709</v>
      </c>
    </row>
    <row r="73" spans="1:13">
      <c r="A73" s="474" t="s">
        <v>16</v>
      </c>
      <c r="B73" s="474" t="s">
        <v>16</v>
      </c>
      <c r="C73" s="474" t="s">
        <v>16</v>
      </c>
      <c r="D73" s="474" t="s">
        <v>653</v>
      </c>
      <c r="E73" s="474" t="s">
        <v>851</v>
      </c>
      <c r="F73" s="474" t="s">
        <v>862</v>
      </c>
      <c r="G73" s="474" t="s">
        <v>719</v>
      </c>
      <c r="H73" s="474" t="s">
        <v>16</v>
      </c>
      <c r="I73" s="474" t="s">
        <v>16</v>
      </c>
      <c r="J73" s="479">
        <v>1071422709</v>
      </c>
      <c r="K73" s="479">
        <v>0</v>
      </c>
      <c r="L73" s="479">
        <v>0</v>
      </c>
      <c r="M73" s="479">
        <v>1071422709</v>
      </c>
    </row>
    <row r="74" spans="1:13">
      <c r="A74" s="474" t="s">
        <v>16</v>
      </c>
      <c r="B74" s="474" t="s">
        <v>16</v>
      </c>
      <c r="C74" s="474" t="s">
        <v>16</v>
      </c>
      <c r="D74" s="474" t="s">
        <v>653</v>
      </c>
      <c r="E74" s="474" t="s">
        <v>851</v>
      </c>
      <c r="F74" s="474" t="s">
        <v>862</v>
      </c>
      <c r="G74" s="474" t="s">
        <v>719</v>
      </c>
      <c r="H74" s="474" t="s">
        <v>855</v>
      </c>
      <c r="I74" s="474" t="s">
        <v>16</v>
      </c>
      <c r="J74" s="479">
        <v>1071422709</v>
      </c>
      <c r="K74" s="479">
        <v>0</v>
      </c>
      <c r="L74" s="479">
        <v>0</v>
      </c>
      <c r="M74" s="479">
        <v>1071422709</v>
      </c>
    </row>
    <row r="75" spans="1:13" ht="25.5">
      <c r="A75" s="474" t="s">
        <v>16</v>
      </c>
      <c r="B75" s="474" t="s">
        <v>1000</v>
      </c>
      <c r="C75" s="478" t="s">
        <v>1001</v>
      </c>
      <c r="D75" s="474" t="s">
        <v>16</v>
      </c>
      <c r="E75" s="474" t="s">
        <v>16</v>
      </c>
      <c r="F75" s="474" t="s">
        <v>16</v>
      </c>
      <c r="G75" s="474" t="s">
        <v>16</v>
      </c>
      <c r="H75" s="474" t="s">
        <v>16</v>
      </c>
      <c r="I75" s="479">
        <v>8748000000</v>
      </c>
      <c r="J75" s="479">
        <v>8747922000</v>
      </c>
      <c r="K75" s="479">
        <v>0</v>
      </c>
      <c r="L75" s="479">
        <v>0</v>
      </c>
      <c r="M75" s="479">
        <v>8747922000</v>
      </c>
    </row>
    <row r="76" spans="1:13">
      <c r="A76" s="474" t="s">
        <v>16</v>
      </c>
      <c r="B76" s="474" t="s">
        <v>16</v>
      </c>
      <c r="C76" s="474" t="s">
        <v>16</v>
      </c>
      <c r="D76" s="474" t="s">
        <v>653</v>
      </c>
      <c r="E76" s="474" t="s">
        <v>16</v>
      </c>
      <c r="F76" s="474" t="s">
        <v>16</v>
      </c>
      <c r="G76" s="474" t="s">
        <v>16</v>
      </c>
      <c r="H76" s="474" t="s">
        <v>16</v>
      </c>
      <c r="I76" s="479">
        <v>8748000000</v>
      </c>
      <c r="J76" s="479">
        <v>8747922000</v>
      </c>
      <c r="K76" s="479">
        <v>0</v>
      </c>
      <c r="L76" s="479">
        <v>0</v>
      </c>
      <c r="M76" s="479">
        <v>8747922000</v>
      </c>
    </row>
    <row r="77" spans="1:13">
      <c r="A77" s="474" t="s">
        <v>16</v>
      </c>
      <c r="B77" s="474" t="s">
        <v>16</v>
      </c>
      <c r="C77" s="474" t="s">
        <v>16</v>
      </c>
      <c r="D77" s="474" t="s">
        <v>653</v>
      </c>
      <c r="E77" s="474" t="s">
        <v>746</v>
      </c>
      <c r="F77" s="474" t="s">
        <v>16</v>
      </c>
      <c r="G77" s="474" t="s">
        <v>16</v>
      </c>
      <c r="H77" s="474" t="s">
        <v>16</v>
      </c>
      <c r="I77" s="479">
        <v>1818000000</v>
      </c>
      <c r="J77" s="479">
        <v>1818000000</v>
      </c>
      <c r="K77" s="479">
        <v>0</v>
      </c>
      <c r="L77" s="479">
        <v>0</v>
      </c>
      <c r="M77" s="479">
        <v>1818000000</v>
      </c>
    </row>
    <row r="78" spans="1:13">
      <c r="A78" s="474" t="s">
        <v>16</v>
      </c>
      <c r="B78" s="474" t="s">
        <v>16</v>
      </c>
      <c r="C78" s="474" t="s">
        <v>16</v>
      </c>
      <c r="D78" s="474" t="s">
        <v>653</v>
      </c>
      <c r="E78" s="474" t="s">
        <v>746</v>
      </c>
      <c r="F78" s="474" t="s">
        <v>815</v>
      </c>
      <c r="G78" s="474" t="s">
        <v>16</v>
      </c>
      <c r="H78" s="474" t="s">
        <v>16</v>
      </c>
      <c r="I78" s="479">
        <v>1818000000</v>
      </c>
      <c r="J78" s="479">
        <v>1818000000</v>
      </c>
      <c r="K78" s="479">
        <v>0</v>
      </c>
      <c r="L78" s="479">
        <v>0</v>
      </c>
      <c r="M78" s="479">
        <v>1818000000</v>
      </c>
    </row>
    <row r="79" spans="1:13">
      <c r="A79" s="474" t="s">
        <v>16</v>
      </c>
      <c r="B79" s="474" t="s">
        <v>16</v>
      </c>
      <c r="C79" s="474" t="s">
        <v>16</v>
      </c>
      <c r="D79" s="474" t="s">
        <v>653</v>
      </c>
      <c r="E79" s="474" t="s">
        <v>746</v>
      </c>
      <c r="F79" s="474" t="s">
        <v>815</v>
      </c>
      <c r="G79" s="474" t="s">
        <v>825</v>
      </c>
      <c r="H79" s="474" t="s">
        <v>16</v>
      </c>
      <c r="I79" s="474" t="s">
        <v>16</v>
      </c>
      <c r="J79" s="479">
        <v>1806177000</v>
      </c>
      <c r="K79" s="479">
        <v>0</v>
      </c>
      <c r="L79" s="479">
        <v>0</v>
      </c>
      <c r="M79" s="479">
        <v>1806177000</v>
      </c>
    </row>
    <row r="80" spans="1:13">
      <c r="A80" s="474" t="s">
        <v>16</v>
      </c>
      <c r="B80" s="474" t="s">
        <v>16</v>
      </c>
      <c r="C80" s="474" t="s">
        <v>16</v>
      </c>
      <c r="D80" s="474" t="s">
        <v>653</v>
      </c>
      <c r="E80" s="474" t="s">
        <v>746</v>
      </c>
      <c r="F80" s="474" t="s">
        <v>815</v>
      </c>
      <c r="G80" s="474" t="s">
        <v>825</v>
      </c>
      <c r="H80" s="474" t="s">
        <v>827</v>
      </c>
      <c r="I80" s="474" t="s">
        <v>16</v>
      </c>
      <c r="J80" s="479">
        <v>1806177000</v>
      </c>
      <c r="K80" s="479">
        <v>0</v>
      </c>
      <c r="L80" s="479">
        <v>0</v>
      </c>
      <c r="M80" s="479">
        <v>1806177000</v>
      </c>
    </row>
    <row r="81" spans="1:13">
      <c r="A81" s="474" t="s">
        <v>16</v>
      </c>
      <c r="B81" s="474" t="s">
        <v>16</v>
      </c>
      <c r="C81" s="474" t="s">
        <v>16</v>
      </c>
      <c r="D81" s="474" t="s">
        <v>653</v>
      </c>
      <c r="E81" s="474" t="s">
        <v>746</v>
      </c>
      <c r="F81" s="474" t="s">
        <v>815</v>
      </c>
      <c r="G81" s="474" t="s">
        <v>829</v>
      </c>
      <c r="H81" s="474" t="s">
        <v>16</v>
      </c>
      <c r="I81" s="474" t="s">
        <v>16</v>
      </c>
      <c r="J81" s="479">
        <v>11823000</v>
      </c>
      <c r="K81" s="479">
        <v>0</v>
      </c>
      <c r="L81" s="479">
        <v>0</v>
      </c>
      <c r="M81" s="479">
        <v>11823000</v>
      </c>
    </row>
    <row r="82" spans="1:13">
      <c r="A82" s="474" t="s">
        <v>16</v>
      </c>
      <c r="B82" s="474" t="s">
        <v>16</v>
      </c>
      <c r="C82" s="474" t="s">
        <v>16</v>
      </c>
      <c r="D82" s="474" t="s">
        <v>653</v>
      </c>
      <c r="E82" s="474" t="s">
        <v>746</v>
      </c>
      <c r="F82" s="474" t="s">
        <v>815</v>
      </c>
      <c r="G82" s="474" t="s">
        <v>829</v>
      </c>
      <c r="H82" s="474" t="s">
        <v>831</v>
      </c>
      <c r="I82" s="474" t="s">
        <v>16</v>
      </c>
      <c r="J82" s="479">
        <v>11823000</v>
      </c>
      <c r="K82" s="479">
        <v>0</v>
      </c>
      <c r="L82" s="479">
        <v>0</v>
      </c>
      <c r="M82" s="479">
        <v>11823000</v>
      </c>
    </row>
    <row r="83" spans="1:13">
      <c r="A83" s="474" t="s">
        <v>16</v>
      </c>
      <c r="B83" s="474" t="s">
        <v>16</v>
      </c>
      <c r="C83" s="474" t="s">
        <v>16</v>
      </c>
      <c r="D83" s="474" t="s">
        <v>653</v>
      </c>
      <c r="E83" s="474" t="s">
        <v>851</v>
      </c>
      <c r="F83" s="474" t="s">
        <v>16</v>
      </c>
      <c r="G83" s="474" t="s">
        <v>16</v>
      </c>
      <c r="H83" s="474" t="s">
        <v>16</v>
      </c>
      <c r="I83" s="479">
        <v>6930000000</v>
      </c>
      <c r="J83" s="479">
        <v>6929922000</v>
      </c>
      <c r="K83" s="479">
        <v>0</v>
      </c>
      <c r="L83" s="479">
        <v>0</v>
      </c>
      <c r="M83" s="479">
        <v>6929922000</v>
      </c>
    </row>
    <row r="84" spans="1:13">
      <c r="A84" s="474" t="s">
        <v>16</v>
      </c>
      <c r="B84" s="474" t="s">
        <v>16</v>
      </c>
      <c r="C84" s="474" t="s">
        <v>16</v>
      </c>
      <c r="D84" s="474" t="s">
        <v>653</v>
      </c>
      <c r="E84" s="474" t="s">
        <v>851</v>
      </c>
      <c r="F84" s="474" t="s">
        <v>862</v>
      </c>
      <c r="G84" s="474" t="s">
        <v>16</v>
      </c>
      <c r="H84" s="474" t="s">
        <v>16</v>
      </c>
      <c r="I84" s="479">
        <v>6930000000</v>
      </c>
      <c r="J84" s="479">
        <v>6929922000</v>
      </c>
      <c r="K84" s="479">
        <v>0</v>
      </c>
      <c r="L84" s="479">
        <v>0</v>
      </c>
      <c r="M84" s="479">
        <v>6929922000</v>
      </c>
    </row>
    <row r="85" spans="1:13">
      <c r="A85" s="474" t="s">
        <v>16</v>
      </c>
      <c r="B85" s="474" t="s">
        <v>16</v>
      </c>
      <c r="C85" s="474" t="s">
        <v>16</v>
      </c>
      <c r="D85" s="474" t="s">
        <v>653</v>
      </c>
      <c r="E85" s="474" t="s">
        <v>851</v>
      </c>
      <c r="F85" s="474" t="s">
        <v>862</v>
      </c>
      <c r="G85" s="474" t="s">
        <v>699</v>
      </c>
      <c r="H85" s="474" t="s">
        <v>16</v>
      </c>
      <c r="I85" s="474" t="s">
        <v>16</v>
      </c>
      <c r="J85" s="479">
        <v>1196519000</v>
      </c>
      <c r="K85" s="479">
        <v>0</v>
      </c>
      <c r="L85" s="479">
        <v>0</v>
      </c>
      <c r="M85" s="479">
        <v>1196519000</v>
      </c>
    </row>
    <row r="86" spans="1:13">
      <c r="A86" s="474" t="s">
        <v>16</v>
      </c>
      <c r="B86" s="474" t="s">
        <v>16</v>
      </c>
      <c r="C86" s="474" t="s">
        <v>16</v>
      </c>
      <c r="D86" s="474" t="s">
        <v>653</v>
      </c>
      <c r="E86" s="474" t="s">
        <v>851</v>
      </c>
      <c r="F86" s="474" t="s">
        <v>862</v>
      </c>
      <c r="G86" s="474" t="s">
        <v>699</v>
      </c>
      <c r="H86" s="474" t="s">
        <v>703</v>
      </c>
      <c r="I86" s="474" t="s">
        <v>16</v>
      </c>
      <c r="J86" s="479">
        <v>1196519000</v>
      </c>
      <c r="K86" s="479">
        <v>0</v>
      </c>
      <c r="L86" s="479">
        <v>0</v>
      </c>
      <c r="M86" s="479">
        <v>1196519000</v>
      </c>
    </row>
    <row r="87" spans="1:13">
      <c r="A87" s="474" t="s">
        <v>16</v>
      </c>
      <c r="B87" s="474" t="s">
        <v>16</v>
      </c>
      <c r="C87" s="474" t="s">
        <v>16</v>
      </c>
      <c r="D87" s="474" t="s">
        <v>653</v>
      </c>
      <c r="E87" s="474" t="s">
        <v>851</v>
      </c>
      <c r="F87" s="474" t="s">
        <v>862</v>
      </c>
      <c r="G87" s="474" t="s">
        <v>725</v>
      </c>
      <c r="H87" s="474" t="s">
        <v>16</v>
      </c>
      <c r="I87" s="474" t="s">
        <v>16</v>
      </c>
      <c r="J87" s="479">
        <v>4914103000</v>
      </c>
      <c r="K87" s="479">
        <v>0</v>
      </c>
      <c r="L87" s="479">
        <v>0</v>
      </c>
      <c r="M87" s="479">
        <v>4914103000</v>
      </c>
    </row>
    <row r="88" spans="1:13">
      <c r="A88" s="474" t="s">
        <v>16</v>
      </c>
      <c r="B88" s="474" t="s">
        <v>16</v>
      </c>
      <c r="C88" s="474" t="s">
        <v>16</v>
      </c>
      <c r="D88" s="474" t="s">
        <v>653</v>
      </c>
      <c r="E88" s="474" t="s">
        <v>851</v>
      </c>
      <c r="F88" s="474" t="s">
        <v>862</v>
      </c>
      <c r="G88" s="474" t="s">
        <v>725</v>
      </c>
      <c r="H88" s="474" t="s">
        <v>812</v>
      </c>
      <c r="I88" s="474" t="s">
        <v>16</v>
      </c>
      <c r="J88" s="479">
        <v>137400000</v>
      </c>
      <c r="K88" s="479">
        <v>0</v>
      </c>
      <c r="L88" s="479">
        <v>0</v>
      </c>
      <c r="M88" s="479">
        <v>137400000</v>
      </c>
    </row>
    <row r="89" spans="1:13">
      <c r="A89" s="474" t="s">
        <v>16</v>
      </c>
      <c r="B89" s="474" t="s">
        <v>16</v>
      </c>
      <c r="C89" s="474" t="s">
        <v>16</v>
      </c>
      <c r="D89" s="474" t="s">
        <v>653</v>
      </c>
      <c r="E89" s="474" t="s">
        <v>851</v>
      </c>
      <c r="F89" s="474" t="s">
        <v>862</v>
      </c>
      <c r="G89" s="474" t="s">
        <v>725</v>
      </c>
      <c r="H89" s="474" t="s">
        <v>794</v>
      </c>
      <c r="I89" s="474" t="s">
        <v>16</v>
      </c>
      <c r="J89" s="479">
        <v>3138819000</v>
      </c>
      <c r="K89" s="479">
        <v>0</v>
      </c>
      <c r="L89" s="479">
        <v>0</v>
      </c>
      <c r="M89" s="479">
        <v>3138819000</v>
      </c>
    </row>
    <row r="90" spans="1:13">
      <c r="A90" s="474" t="s">
        <v>16</v>
      </c>
      <c r="B90" s="474" t="s">
        <v>16</v>
      </c>
      <c r="C90" s="474" t="s">
        <v>16</v>
      </c>
      <c r="D90" s="474" t="s">
        <v>653</v>
      </c>
      <c r="E90" s="474" t="s">
        <v>851</v>
      </c>
      <c r="F90" s="474" t="s">
        <v>862</v>
      </c>
      <c r="G90" s="474" t="s">
        <v>725</v>
      </c>
      <c r="H90" s="474" t="s">
        <v>727</v>
      </c>
      <c r="I90" s="474" t="s">
        <v>16</v>
      </c>
      <c r="J90" s="479">
        <v>1637884000</v>
      </c>
      <c r="K90" s="479">
        <v>0</v>
      </c>
      <c r="L90" s="479">
        <v>0</v>
      </c>
      <c r="M90" s="479">
        <v>1637884000</v>
      </c>
    </row>
    <row r="91" spans="1:13">
      <c r="A91" s="474" t="s">
        <v>16</v>
      </c>
      <c r="B91" s="474" t="s">
        <v>16</v>
      </c>
      <c r="C91" s="474" t="s">
        <v>16</v>
      </c>
      <c r="D91" s="474" t="s">
        <v>653</v>
      </c>
      <c r="E91" s="474" t="s">
        <v>851</v>
      </c>
      <c r="F91" s="474" t="s">
        <v>862</v>
      </c>
      <c r="G91" s="474" t="s">
        <v>729</v>
      </c>
      <c r="H91" s="474" t="s">
        <v>16</v>
      </c>
      <c r="I91" s="474" t="s">
        <v>16</v>
      </c>
      <c r="J91" s="479">
        <v>721200000</v>
      </c>
      <c r="K91" s="479">
        <v>0</v>
      </c>
      <c r="L91" s="479">
        <v>0</v>
      </c>
      <c r="M91" s="479">
        <v>721200000</v>
      </c>
    </row>
    <row r="92" spans="1:13">
      <c r="A92" s="474" t="s">
        <v>16</v>
      </c>
      <c r="B92" s="474" t="s">
        <v>16</v>
      </c>
      <c r="C92" s="474" t="s">
        <v>16</v>
      </c>
      <c r="D92" s="474" t="s">
        <v>653</v>
      </c>
      <c r="E92" s="474" t="s">
        <v>851</v>
      </c>
      <c r="F92" s="474" t="s">
        <v>862</v>
      </c>
      <c r="G92" s="474" t="s">
        <v>729</v>
      </c>
      <c r="H92" s="474" t="s">
        <v>731</v>
      </c>
      <c r="I92" s="474" t="s">
        <v>16</v>
      </c>
      <c r="J92" s="479">
        <v>721200000</v>
      </c>
      <c r="K92" s="479">
        <v>0</v>
      </c>
      <c r="L92" s="479">
        <v>0</v>
      </c>
      <c r="M92" s="479">
        <v>721200000</v>
      </c>
    </row>
    <row r="93" spans="1:13">
      <c r="A93" s="474" t="s">
        <v>16</v>
      </c>
      <c r="B93" s="474" t="s">
        <v>16</v>
      </c>
      <c r="C93" s="474" t="s">
        <v>16</v>
      </c>
      <c r="D93" s="474" t="s">
        <v>653</v>
      </c>
      <c r="E93" s="474" t="s">
        <v>851</v>
      </c>
      <c r="F93" s="474" t="s">
        <v>862</v>
      </c>
      <c r="G93" s="474" t="s">
        <v>795</v>
      </c>
      <c r="H93" s="474" t="s">
        <v>16</v>
      </c>
      <c r="I93" s="474" t="s">
        <v>16</v>
      </c>
      <c r="J93" s="479">
        <v>98100000</v>
      </c>
      <c r="K93" s="479">
        <v>0</v>
      </c>
      <c r="L93" s="479">
        <v>0</v>
      </c>
      <c r="M93" s="479">
        <v>98100000</v>
      </c>
    </row>
    <row r="94" spans="1:13">
      <c r="A94" s="474" t="s">
        <v>16</v>
      </c>
      <c r="B94" s="474" t="s">
        <v>16</v>
      </c>
      <c r="C94" s="474" t="s">
        <v>16</v>
      </c>
      <c r="D94" s="474" t="s">
        <v>653</v>
      </c>
      <c r="E94" s="474" t="s">
        <v>851</v>
      </c>
      <c r="F94" s="474" t="s">
        <v>862</v>
      </c>
      <c r="G94" s="474" t="s">
        <v>795</v>
      </c>
      <c r="H94" s="474" t="s">
        <v>797</v>
      </c>
      <c r="I94" s="474" t="s">
        <v>16</v>
      </c>
      <c r="J94" s="479">
        <v>98100000</v>
      </c>
      <c r="K94" s="479">
        <v>0</v>
      </c>
      <c r="L94" s="479">
        <v>0</v>
      </c>
      <c r="M94" s="479">
        <v>98100000</v>
      </c>
    </row>
    <row r="95" spans="1:13" ht="38.25">
      <c r="A95" s="474" t="s">
        <v>16</v>
      </c>
      <c r="B95" s="474" t="s">
        <v>1002</v>
      </c>
      <c r="C95" s="478" t="s">
        <v>1003</v>
      </c>
      <c r="D95" s="474" t="s">
        <v>16</v>
      </c>
      <c r="E95" s="474" t="s">
        <v>16</v>
      </c>
      <c r="F95" s="474" t="s">
        <v>16</v>
      </c>
      <c r="G95" s="474" t="s">
        <v>16</v>
      </c>
      <c r="H95" s="474" t="s">
        <v>16</v>
      </c>
      <c r="I95" s="479">
        <v>1736000000</v>
      </c>
      <c r="J95" s="479">
        <v>1736000000</v>
      </c>
      <c r="K95" s="479">
        <v>0</v>
      </c>
      <c r="L95" s="479">
        <v>0</v>
      </c>
      <c r="M95" s="479">
        <v>1736000000</v>
      </c>
    </row>
    <row r="96" spans="1:13">
      <c r="A96" s="474" t="s">
        <v>16</v>
      </c>
      <c r="B96" s="474" t="s">
        <v>16</v>
      </c>
      <c r="C96" s="474" t="s">
        <v>16</v>
      </c>
      <c r="D96" s="474" t="s">
        <v>653</v>
      </c>
      <c r="E96" s="474" t="s">
        <v>16</v>
      </c>
      <c r="F96" s="474" t="s">
        <v>16</v>
      </c>
      <c r="G96" s="474" t="s">
        <v>16</v>
      </c>
      <c r="H96" s="474" t="s">
        <v>16</v>
      </c>
      <c r="I96" s="479">
        <v>1736000000</v>
      </c>
      <c r="J96" s="479">
        <v>1736000000</v>
      </c>
      <c r="K96" s="479">
        <v>0</v>
      </c>
      <c r="L96" s="479">
        <v>0</v>
      </c>
      <c r="M96" s="479">
        <v>1736000000</v>
      </c>
    </row>
    <row r="97" spans="1:13">
      <c r="A97" s="474" t="s">
        <v>16</v>
      </c>
      <c r="B97" s="474" t="s">
        <v>16</v>
      </c>
      <c r="C97" s="474" t="s">
        <v>16</v>
      </c>
      <c r="D97" s="474" t="s">
        <v>653</v>
      </c>
      <c r="E97" s="474" t="s">
        <v>851</v>
      </c>
      <c r="F97" s="474" t="s">
        <v>16</v>
      </c>
      <c r="G97" s="474" t="s">
        <v>16</v>
      </c>
      <c r="H97" s="474" t="s">
        <v>16</v>
      </c>
      <c r="I97" s="479">
        <v>100000000</v>
      </c>
      <c r="J97" s="479">
        <v>100000000</v>
      </c>
      <c r="K97" s="479">
        <v>0</v>
      </c>
      <c r="L97" s="479">
        <v>0</v>
      </c>
      <c r="M97" s="479">
        <v>100000000</v>
      </c>
    </row>
    <row r="98" spans="1:13">
      <c r="A98" s="474" t="s">
        <v>16</v>
      </c>
      <c r="B98" s="474" t="s">
        <v>16</v>
      </c>
      <c r="C98" s="474" t="s">
        <v>16</v>
      </c>
      <c r="D98" s="474" t="s">
        <v>653</v>
      </c>
      <c r="E98" s="474" t="s">
        <v>851</v>
      </c>
      <c r="F98" s="474" t="s">
        <v>862</v>
      </c>
      <c r="G98" s="474" t="s">
        <v>16</v>
      </c>
      <c r="H98" s="474" t="s">
        <v>16</v>
      </c>
      <c r="I98" s="479">
        <v>100000000</v>
      </c>
      <c r="J98" s="479">
        <v>100000000</v>
      </c>
      <c r="K98" s="479">
        <v>0</v>
      </c>
      <c r="L98" s="479">
        <v>0</v>
      </c>
      <c r="M98" s="479">
        <v>100000000</v>
      </c>
    </row>
    <row r="99" spans="1:13">
      <c r="A99" s="474" t="s">
        <v>16</v>
      </c>
      <c r="B99" s="474" t="s">
        <v>16</v>
      </c>
      <c r="C99" s="474" t="s">
        <v>16</v>
      </c>
      <c r="D99" s="474" t="s">
        <v>653</v>
      </c>
      <c r="E99" s="474" t="s">
        <v>851</v>
      </c>
      <c r="F99" s="474" t="s">
        <v>862</v>
      </c>
      <c r="G99" s="474" t="s">
        <v>699</v>
      </c>
      <c r="H99" s="474" t="s">
        <v>16</v>
      </c>
      <c r="I99" s="474" t="s">
        <v>16</v>
      </c>
      <c r="J99" s="479">
        <v>50000000</v>
      </c>
      <c r="K99" s="479">
        <v>0</v>
      </c>
      <c r="L99" s="479">
        <v>0</v>
      </c>
      <c r="M99" s="479">
        <v>50000000</v>
      </c>
    </row>
    <row r="100" spans="1:13">
      <c r="A100" s="474" t="s">
        <v>16</v>
      </c>
      <c r="B100" s="474" t="s">
        <v>16</v>
      </c>
      <c r="C100" s="474" t="s">
        <v>16</v>
      </c>
      <c r="D100" s="474" t="s">
        <v>653</v>
      </c>
      <c r="E100" s="474" t="s">
        <v>851</v>
      </c>
      <c r="F100" s="474" t="s">
        <v>862</v>
      </c>
      <c r="G100" s="474" t="s">
        <v>699</v>
      </c>
      <c r="H100" s="474" t="s">
        <v>703</v>
      </c>
      <c r="I100" s="474" t="s">
        <v>16</v>
      </c>
      <c r="J100" s="479">
        <v>50000000</v>
      </c>
      <c r="K100" s="479">
        <v>0</v>
      </c>
      <c r="L100" s="479">
        <v>0</v>
      </c>
      <c r="M100" s="479">
        <v>50000000</v>
      </c>
    </row>
    <row r="101" spans="1:13">
      <c r="A101" s="474" t="s">
        <v>16</v>
      </c>
      <c r="B101" s="474" t="s">
        <v>16</v>
      </c>
      <c r="C101" s="474" t="s">
        <v>16</v>
      </c>
      <c r="D101" s="474" t="s">
        <v>653</v>
      </c>
      <c r="E101" s="474" t="s">
        <v>851</v>
      </c>
      <c r="F101" s="474" t="s">
        <v>862</v>
      </c>
      <c r="G101" s="474" t="s">
        <v>725</v>
      </c>
      <c r="H101" s="474" t="s">
        <v>16</v>
      </c>
      <c r="I101" s="474" t="s">
        <v>16</v>
      </c>
      <c r="J101" s="479">
        <v>50000000</v>
      </c>
      <c r="K101" s="479">
        <v>0</v>
      </c>
      <c r="L101" s="479">
        <v>0</v>
      </c>
      <c r="M101" s="479">
        <v>50000000</v>
      </c>
    </row>
    <row r="102" spans="1:13">
      <c r="A102" s="474" t="s">
        <v>16</v>
      </c>
      <c r="B102" s="474" t="s">
        <v>16</v>
      </c>
      <c r="C102" s="474" t="s">
        <v>16</v>
      </c>
      <c r="D102" s="474" t="s">
        <v>653</v>
      </c>
      <c r="E102" s="474" t="s">
        <v>851</v>
      </c>
      <c r="F102" s="474" t="s">
        <v>862</v>
      </c>
      <c r="G102" s="474" t="s">
        <v>725</v>
      </c>
      <c r="H102" s="474" t="s">
        <v>727</v>
      </c>
      <c r="I102" s="474" t="s">
        <v>16</v>
      </c>
      <c r="J102" s="479">
        <v>50000000</v>
      </c>
      <c r="K102" s="479">
        <v>0</v>
      </c>
      <c r="L102" s="479">
        <v>0</v>
      </c>
      <c r="M102" s="479">
        <v>50000000</v>
      </c>
    </row>
    <row r="103" spans="1:13">
      <c r="A103" s="474" t="s">
        <v>16</v>
      </c>
      <c r="B103" s="474" t="s">
        <v>16</v>
      </c>
      <c r="C103" s="474" t="s">
        <v>16</v>
      </c>
      <c r="D103" s="474" t="s">
        <v>653</v>
      </c>
      <c r="E103" s="474" t="s">
        <v>881</v>
      </c>
      <c r="F103" s="474" t="s">
        <v>16</v>
      </c>
      <c r="G103" s="474" t="s">
        <v>16</v>
      </c>
      <c r="H103" s="474" t="s">
        <v>16</v>
      </c>
      <c r="I103" s="479">
        <v>1636000000</v>
      </c>
      <c r="J103" s="479">
        <v>1636000000</v>
      </c>
      <c r="K103" s="479">
        <v>0</v>
      </c>
      <c r="L103" s="479">
        <v>0</v>
      </c>
      <c r="M103" s="479">
        <v>1636000000</v>
      </c>
    </row>
    <row r="104" spans="1:13">
      <c r="A104" s="474" t="s">
        <v>16</v>
      </c>
      <c r="B104" s="474" t="s">
        <v>16</v>
      </c>
      <c r="C104" s="474" t="s">
        <v>16</v>
      </c>
      <c r="D104" s="474" t="s">
        <v>653</v>
      </c>
      <c r="E104" s="474" t="s">
        <v>881</v>
      </c>
      <c r="F104" s="474" t="s">
        <v>883</v>
      </c>
      <c r="G104" s="474" t="s">
        <v>16</v>
      </c>
      <c r="H104" s="474" t="s">
        <v>16</v>
      </c>
      <c r="I104" s="479">
        <v>1636000000</v>
      </c>
      <c r="J104" s="479">
        <v>1636000000</v>
      </c>
      <c r="K104" s="479">
        <v>0</v>
      </c>
      <c r="L104" s="479">
        <v>0</v>
      </c>
      <c r="M104" s="479">
        <v>1636000000</v>
      </c>
    </row>
    <row r="105" spans="1:13">
      <c r="A105" s="474" t="s">
        <v>16</v>
      </c>
      <c r="B105" s="474" t="s">
        <v>16</v>
      </c>
      <c r="C105" s="474" t="s">
        <v>16</v>
      </c>
      <c r="D105" s="474" t="s">
        <v>653</v>
      </c>
      <c r="E105" s="474" t="s">
        <v>881</v>
      </c>
      <c r="F105" s="474" t="s">
        <v>883</v>
      </c>
      <c r="G105" s="474" t="s">
        <v>825</v>
      </c>
      <c r="H105" s="474" t="s">
        <v>16</v>
      </c>
      <c r="I105" s="474" t="s">
        <v>16</v>
      </c>
      <c r="J105" s="479">
        <v>1636000000</v>
      </c>
      <c r="K105" s="479">
        <v>0</v>
      </c>
      <c r="L105" s="479">
        <v>0</v>
      </c>
      <c r="M105" s="479">
        <v>1636000000</v>
      </c>
    </row>
    <row r="106" spans="1:13">
      <c r="A106" s="474" t="s">
        <v>16</v>
      </c>
      <c r="B106" s="474" t="s">
        <v>16</v>
      </c>
      <c r="C106" s="474" t="s">
        <v>16</v>
      </c>
      <c r="D106" s="474" t="s">
        <v>653</v>
      </c>
      <c r="E106" s="474" t="s">
        <v>881</v>
      </c>
      <c r="F106" s="474" t="s">
        <v>883</v>
      </c>
      <c r="G106" s="474" t="s">
        <v>825</v>
      </c>
      <c r="H106" s="474" t="s">
        <v>827</v>
      </c>
      <c r="I106" s="474" t="s">
        <v>16</v>
      </c>
      <c r="J106" s="479">
        <v>1636000000</v>
      </c>
      <c r="K106" s="479">
        <v>0</v>
      </c>
      <c r="L106" s="479">
        <v>0</v>
      </c>
      <c r="M106" s="479">
        <v>1636000000</v>
      </c>
    </row>
    <row r="107" spans="1:13" ht="51">
      <c r="A107" s="474" t="s">
        <v>16</v>
      </c>
      <c r="B107" s="474" t="s">
        <v>1004</v>
      </c>
      <c r="C107" s="478" t="s">
        <v>1005</v>
      </c>
      <c r="D107" s="474" t="s">
        <v>16</v>
      </c>
      <c r="E107" s="474" t="s">
        <v>16</v>
      </c>
      <c r="F107" s="474" t="s">
        <v>16</v>
      </c>
      <c r="G107" s="474" t="s">
        <v>16</v>
      </c>
      <c r="H107" s="474" t="s">
        <v>16</v>
      </c>
      <c r="I107" s="479">
        <v>25800000</v>
      </c>
      <c r="J107" s="479">
        <v>25800000</v>
      </c>
      <c r="K107" s="479">
        <v>0</v>
      </c>
      <c r="L107" s="479">
        <v>0</v>
      </c>
      <c r="M107" s="479">
        <v>25800000</v>
      </c>
    </row>
    <row r="108" spans="1:13">
      <c r="A108" s="474" t="s">
        <v>16</v>
      </c>
      <c r="B108" s="474" t="s">
        <v>16</v>
      </c>
      <c r="C108" s="474" t="s">
        <v>16</v>
      </c>
      <c r="D108" s="474" t="s">
        <v>653</v>
      </c>
      <c r="E108" s="474" t="s">
        <v>16</v>
      </c>
      <c r="F108" s="474" t="s">
        <v>16</v>
      </c>
      <c r="G108" s="474" t="s">
        <v>16</v>
      </c>
      <c r="H108" s="474" t="s">
        <v>16</v>
      </c>
      <c r="I108" s="479">
        <v>25800000</v>
      </c>
      <c r="J108" s="479">
        <v>25800000</v>
      </c>
      <c r="K108" s="479">
        <v>0</v>
      </c>
      <c r="L108" s="479">
        <v>0</v>
      </c>
      <c r="M108" s="479">
        <v>25800000</v>
      </c>
    </row>
    <row r="109" spans="1:13">
      <c r="A109" s="474" t="s">
        <v>16</v>
      </c>
      <c r="B109" s="474" t="s">
        <v>16</v>
      </c>
      <c r="C109" s="474" t="s">
        <v>16</v>
      </c>
      <c r="D109" s="474" t="s">
        <v>653</v>
      </c>
      <c r="E109" s="474" t="s">
        <v>851</v>
      </c>
      <c r="F109" s="474" t="s">
        <v>16</v>
      </c>
      <c r="G109" s="474" t="s">
        <v>16</v>
      </c>
      <c r="H109" s="474" t="s">
        <v>16</v>
      </c>
      <c r="I109" s="479">
        <v>25800000</v>
      </c>
      <c r="J109" s="479">
        <v>25800000</v>
      </c>
      <c r="K109" s="479">
        <v>0</v>
      </c>
      <c r="L109" s="479">
        <v>0</v>
      </c>
      <c r="M109" s="479">
        <v>25800000</v>
      </c>
    </row>
    <row r="110" spans="1:13">
      <c r="A110" s="474" t="s">
        <v>16</v>
      </c>
      <c r="B110" s="474" t="s">
        <v>16</v>
      </c>
      <c r="C110" s="474" t="s">
        <v>16</v>
      </c>
      <c r="D110" s="474" t="s">
        <v>653</v>
      </c>
      <c r="E110" s="474" t="s">
        <v>851</v>
      </c>
      <c r="F110" s="474" t="s">
        <v>862</v>
      </c>
      <c r="G110" s="474" t="s">
        <v>16</v>
      </c>
      <c r="H110" s="474" t="s">
        <v>16</v>
      </c>
      <c r="I110" s="479">
        <v>25800000</v>
      </c>
      <c r="J110" s="479">
        <v>25800000</v>
      </c>
      <c r="K110" s="479">
        <v>0</v>
      </c>
      <c r="L110" s="479">
        <v>0</v>
      </c>
      <c r="M110" s="479">
        <v>25800000</v>
      </c>
    </row>
    <row r="111" spans="1:13">
      <c r="A111" s="474" t="s">
        <v>16</v>
      </c>
      <c r="B111" s="474" t="s">
        <v>16</v>
      </c>
      <c r="C111" s="474" t="s">
        <v>16</v>
      </c>
      <c r="D111" s="474" t="s">
        <v>653</v>
      </c>
      <c r="E111" s="474" t="s">
        <v>851</v>
      </c>
      <c r="F111" s="474" t="s">
        <v>862</v>
      </c>
      <c r="G111" s="474" t="s">
        <v>707</v>
      </c>
      <c r="H111" s="474" t="s">
        <v>16</v>
      </c>
      <c r="I111" s="474" t="s">
        <v>16</v>
      </c>
      <c r="J111" s="479">
        <v>25800000</v>
      </c>
      <c r="K111" s="479">
        <v>0</v>
      </c>
      <c r="L111" s="479">
        <v>0</v>
      </c>
      <c r="M111" s="479">
        <v>25800000</v>
      </c>
    </row>
    <row r="112" spans="1:13">
      <c r="A112" s="474" t="s">
        <v>16</v>
      </c>
      <c r="B112" s="474" t="s">
        <v>16</v>
      </c>
      <c r="C112" s="474" t="s">
        <v>16</v>
      </c>
      <c r="D112" s="474" t="s">
        <v>653</v>
      </c>
      <c r="E112" s="474" t="s">
        <v>851</v>
      </c>
      <c r="F112" s="474" t="s">
        <v>862</v>
      </c>
      <c r="G112" s="474" t="s">
        <v>707</v>
      </c>
      <c r="H112" s="474" t="s">
        <v>709</v>
      </c>
      <c r="I112" s="474" t="s">
        <v>16</v>
      </c>
      <c r="J112" s="479">
        <v>25750000</v>
      </c>
      <c r="K112" s="479">
        <v>0</v>
      </c>
      <c r="L112" s="479">
        <v>0</v>
      </c>
      <c r="M112" s="479">
        <v>25750000</v>
      </c>
    </row>
    <row r="113" spans="1:13">
      <c r="A113" s="474" t="s">
        <v>16</v>
      </c>
      <c r="B113" s="474" t="s">
        <v>16</v>
      </c>
      <c r="C113" s="474" t="s">
        <v>16</v>
      </c>
      <c r="D113" s="474" t="s">
        <v>653</v>
      </c>
      <c r="E113" s="474" t="s">
        <v>851</v>
      </c>
      <c r="F113" s="474" t="s">
        <v>862</v>
      </c>
      <c r="G113" s="474" t="s">
        <v>707</v>
      </c>
      <c r="H113" s="474" t="s">
        <v>868</v>
      </c>
      <c r="I113" s="474" t="s">
        <v>16</v>
      </c>
      <c r="J113" s="479">
        <v>50000</v>
      </c>
      <c r="K113" s="479">
        <v>0</v>
      </c>
      <c r="L113" s="479">
        <v>0</v>
      </c>
      <c r="M113" s="479">
        <v>50000</v>
      </c>
    </row>
    <row r="114" spans="1:13" ht="38.25">
      <c r="A114" s="474" t="s">
        <v>16</v>
      </c>
      <c r="B114" s="474" t="s">
        <v>1006</v>
      </c>
      <c r="C114" s="478" t="s">
        <v>1007</v>
      </c>
      <c r="D114" s="474" t="s">
        <v>16</v>
      </c>
      <c r="E114" s="474" t="s">
        <v>16</v>
      </c>
      <c r="F114" s="474" t="s">
        <v>16</v>
      </c>
      <c r="G114" s="474" t="s">
        <v>16</v>
      </c>
      <c r="H114" s="474" t="s">
        <v>16</v>
      </c>
      <c r="I114" s="479">
        <v>82900000</v>
      </c>
      <c r="J114" s="479">
        <v>0</v>
      </c>
      <c r="K114" s="479">
        <v>0</v>
      </c>
      <c r="L114" s="479">
        <v>0</v>
      </c>
      <c r="M114" s="479">
        <v>0</v>
      </c>
    </row>
    <row r="115" spans="1:13">
      <c r="A115" s="474" t="s">
        <v>16</v>
      </c>
      <c r="B115" s="474" t="s">
        <v>16</v>
      </c>
      <c r="C115" s="474" t="s">
        <v>16</v>
      </c>
      <c r="D115" s="474" t="s">
        <v>653</v>
      </c>
      <c r="E115" s="474" t="s">
        <v>16</v>
      </c>
      <c r="F115" s="474" t="s">
        <v>16</v>
      </c>
      <c r="G115" s="474" t="s">
        <v>16</v>
      </c>
      <c r="H115" s="474" t="s">
        <v>16</v>
      </c>
      <c r="I115" s="479">
        <v>82900000</v>
      </c>
      <c r="J115" s="479">
        <v>0</v>
      </c>
      <c r="K115" s="479">
        <v>0</v>
      </c>
      <c r="L115" s="479">
        <v>0</v>
      </c>
      <c r="M115" s="479">
        <v>0</v>
      </c>
    </row>
    <row r="116" spans="1:13">
      <c r="A116" s="474" t="s">
        <v>16</v>
      </c>
      <c r="B116" s="474" t="s">
        <v>16</v>
      </c>
      <c r="C116" s="474" t="s">
        <v>16</v>
      </c>
      <c r="D116" s="474" t="s">
        <v>653</v>
      </c>
      <c r="E116" s="474" t="s">
        <v>851</v>
      </c>
      <c r="F116" s="474" t="s">
        <v>16</v>
      </c>
      <c r="G116" s="474" t="s">
        <v>16</v>
      </c>
      <c r="H116" s="474" t="s">
        <v>16</v>
      </c>
      <c r="I116" s="479">
        <v>82900000</v>
      </c>
      <c r="J116" s="479">
        <v>0</v>
      </c>
      <c r="K116" s="479">
        <v>0</v>
      </c>
      <c r="L116" s="479">
        <v>0</v>
      </c>
      <c r="M116" s="479">
        <v>0</v>
      </c>
    </row>
    <row r="117" spans="1:13">
      <c r="A117" s="474" t="s">
        <v>16</v>
      </c>
      <c r="B117" s="474" t="s">
        <v>16</v>
      </c>
      <c r="C117" s="474" t="s">
        <v>16</v>
      </c>
      <c r="D117" s="474" t="s">
        <v>653</v>
      </c>
      <c r="E117" s="474" t="s">
        <v>851</v>
      </c>
      <c r="F117" s="474" t="s">
        <v>862</v>
      </c>
      <c r="G117" s="474" t="s">
        <v>16</v>
      </c>
      <c r="H117" s="474" t="s">
        <v>16</v>
      </c>
      <c r="I117" s="479">
        <v>82900000</v>
      </c>
      <c r="J117" s="479">
        <v>0</v>
      </c>
      <c r="K117" s="479">
        <v>0</v>
      </c>
      <c r="L117" s="479">
        <v>0</v>
      </c>
      <c r="M117" s="479">
        <v>0</v>
      </c>
    </row>
    <row r="118" spans="1:13" ht="63.75">
      <c r="A118" s="474" t="s">
        <v>16</v>
      </c>
      <c r="B118" s="474" t="s">
        <v>1008</v>
      </c>
      <c r="C118" s="478" t="s">
        <v>1009</v>
      </c>
      <c r="D118" s="474" t="s">
        <v>16</v>
      </c>
      <c r="E118" s="474" t="s">
        <v>16</v>
      </c>
      <c r="F118" s="474" t="s">
        <v>16</v>
      </c>
      <c r="G118" s="474" t="s">
        <v>16</v>
      </c>
      <c r="H118" s="474" t="s">
        <v>16</v>
      </c>
      <c r="I118" s="479">
        <v>481000000</v>
      </c>
      <c r="J118" s="479">
        <v>459000000</v>
      </c>
      <c r="K118" s="479">
        <v>0</v>
      </c>
      <c r="L118" s="479">
        <v>0</v>
      </c>
      <c r="M118" s="479">
        <v>459000000</v>
      </c>
    </row>
    <row r="119" spans="1:13">
      <c r="A119" s="474" t="s">
        <v>16</v>
      </c>
      <c r="B119" s="474" t="s">
        <v>16</v>
      </c>
      <c r="C119" s="474" t="s">
        <v>16</v>
      </c>
      <c r="D119" s="474" t="s">
        <v>653</v>
      </c>
      <c r="E119" s="474" t="s">
        <v>16</v>
      </c>
      <c r="F119" s="474" t="s">
        <v>16</v>
      </c>
      <c r="G119" s="474" t="s">
        <v>16</v>
      </c>
      <c r="H119" s="474" t="s">
        <v>16</v>
      </c>
      <c r="I119" s="479">
        <v>481000000</v>
      </c>
      <c r="J119" s="479">
        <v>459000000</v>
      </c>
      <c r="K119" s="479">
        <v>0</v>
      </c>
      <c r="L119" s="479">
        <v>0</v>
      </c>
      <c r="M119" s="479">
        <v>459000000</v>
      </c>
    </row>
    <row r="120" spans="1:13">
      <c r="A120" s="474" t="s">
        <v>16</v>
      </c>
      <c r="B120" s="474" t="s">
        <v>16</v>
      </c>
      <c r="C120" s="474" t="s">
        <v>16</v>
      </c>
      <c r="D120" s="474" t="s">
        <v>653</v>
      </c>
      <c r="E120" s="474" t="s">
        <v>851</v>
      </c>
      <c r="F120" s="474" t="s">
        <v>16</v>
      </c>
      <c r="G120" s="474" t="s">
        <v>16</v>
      </c>
      <c r="H120" s="474" t="s">
        <v>16</v>
      </c>
      <c r="I120" s="479">
        <v>481000000</v>
      </c>
      <c r="J120" s="479">
        <v>459000000</v>
      </c>
      <c r="K120" s="479">
        <v>0</v>
      </c>
      <c r="L120" s="479">
        <v>0</v>
      </c>
      <c r="M120" s="479">
        <v>459000000</v>
      </c>
    </row>
    <row r="121" spans="1:13">
      <c r="A121" s="474" t="s">
        <v>16</v>
      </c>
      <c r="B121" s="474" t="s">
        <v>16</v>
      </c>
      <c r="C121" s="474" t="s">
        <v>16</v>
      </c>
      <c r="D121" s="474" t="s">
        <v>653</v>
      </c>
      <c r="E121" s="474" t="s">
        <v>851</v>
      </c>
      <c r="F121" s="474" t="s">
        <v>853</v>
      </c>
      <c r="G121" s="474" t="s">
        <v>16</v>
      </c>
      <c r="H121" s="474" t="s">
        <v>16</v>
      </c>
      <c r="I121" s="479">
        <v>373000000</v>
      </c>
      <c r="J121" s="479">
        <v>373000000</v>
      </c>
      <c r="K121" s="479">
        <v>0</v>
      </c>
      <c r="L121" s="479">
        <v>0</v>
      </c>
      <c r="M121" s="479">
        <v>373000000</v>
      </c>
    </row>
    <row r="122" spans="1:13">
      <c r="A122" s="474" t="s">
        <v>16</v>
      </c>
      <c r="B122" s="474" t="s">
        <v>16</v>
      </c>
      <c r="C122" s="474" t="s">
        <v>16</v>
      </c>
      <c r="D122" s="474" t="s">
        <v>653</v>
      </c>
      <c r="E122" s="474" t="s">
        <v>851</v>
      </c>
      <c r="F122" s="474" t="s">
        <v>853</v>
      </c>
      <c r="G122" s="474" t="s">
        <v>825</v>
      </c>
      <c r="H122" s="474" t="s">
        <v>16</v>
      </c>
      <c r="I122" s="474" t="s">
        <v>16</v>
      </c>
      <c r="J122" s="479">
        <v>21452000</v>
      </c>
      <c r="K122" s="479">
        <v>0</v>
      </c>
      <c r="L122" s="479">
        <v>0</v>
      </c>
      <c r="M122" s="479">
        <v>21452000</v>
      </c>
    </row>
    <row r="123" spans="1:13">
      <c r="A123" s="474" t="s">
        <v>16</v>
      </c>
      <c r="B123" s="474" t="s">
        <v>16</v>
      </c>
      <c r="C123" s="474" t="s">
        <v>16</v>
      </c>
      <c r="D123" s="474" t="s">
        <v>653</v>
      </c>
      <c r="E123" s="474" t="s">
        <v>851</v>
      </c>
      <c r="F123" s="474" t="s">
        <v>853</v>
      </c>
      <c r="G123" s="474" t="s">
        <v>825</v>
      </c>
      <c r="H123" s="474" t="s">
        <v>827</v>
      </c>
      <c r="I123" s="474" t="s">
        <v>16</v>
      </c>
      <c r="J123" s="479">
        <v>21452000</v>
      </c>
      <c r="K123" s="479">
        <v>0</v>
      </c>
      <c r="L123" s="479">
        <v>0</v>
      </c>
      <c r="M123" s="479">
        <v>21452000</v>
      </c>
    </row>
    <row r="124" spans="1:13">
      <c r="A124" s="474" t="s">
        <v>16</v>
      </c>
      <c r="B124" s="474" t="s">
        <v>16</v>
      </c>
      <c r="C124" s="474" t="s">
        <v>16</v>
      </c>
      <c r="D124" s="474" t="s">
        <v>653</v>
      </c>
      <c r="E124" s="474" t="s">
        <v>851</v>
      </c>
      <c r="F124" s="474" t="s">
        <v>853</v>
      </c>
      <c r="G124" s="474" t="s">
        <v>829</v>
      </c>
      <c r="H124" s="474" t="s">
        <v>16</v>
      </c>
      <c r="I124" s="474" t="s">
        <v>16</v>
      </c>
      <c r="J124" s="479">
        <v>351548000</v>
      </c>
      <c r="K124" s="479">
        <v>0</v>
      </c>
      <c r="L124" s="479">
        <v>0</v>
      </c>
      <c r="M124" s="479">
        <v>351548000</v>
      </c>
    </row>
    <row r="125" spans="1:13">
      <c r="A125" s="474" t="s">
        <v>16</v>
      </c>
      <c r="B125" s="474" t="s">
        <v>16</v>
      </c>
      <c r="C125" s="474" t="s">
        <v>16</v>
      </c>
      <c r="D125" s="474" t="s">
        <v>653</v>
      </c>
      <c r="E125" s="474" t="s">
        <v>851</v>
      </c>
      <c r="F125" s="474" t="s">
        <v>853</v>
      </c>
      <c r="G125" s="474" t="s">
        <v>829</v>
      </c>
      <c r="H125" s="474" t="s">
        <v>831</v>
      </c>
      <c r="I125" s="474" t="s">
        <v>16</v>
      </c>
      <c r="J125" s="479">
        <v>351548000</v>
      </c>
      <c r="K125" s="479">
        <v>0</v>
      </c>
      <c r="L125" s="479">
        <v>0</v>
      </c>
      <c r="M125" s="479">
        <v>351548000</v>
      </c>
    </row>
    <row r="126" spans="1:13">
      <c r="A126" s="474" t="s">
        <v>16</v>
      </c>
      <c r="B126" s="474" t="s">
        <v>16</v>
      </c>
      <c r="C126" s="474" t="s">
        <v>16</v>
      </c>
      <c r="D126" s="474" t="s">
        <v>653</v>
      </c>
      <c r="E126" s="474" t="s">
        <v>851</v>
      </c>
      <c r="F126" s="474" t="s">
        <v>862</v>
      </c>
      <c r="G126" s="474" t="s">
        <v>16</v>
      </c>
      <c r="H126" s="474" t="s">
        <v>16</v>
      </c>
      <c r="I126" s="479">
        <v>108000000</v>
      </c>
      <c r="J126" s="479">
        <v>86000000</v>
      </c>
      <c r="K126" s="479">
        <v>0</v>
      </c>
      <c r="L126" s="479">
        <v>0</v>
      </c>
      <c r="M126" s="479">
        <v>86000000</v>
      </c>
    </row>
    <row r="127" spans="1:13">
      <c r="A127" s="474" t="s">
        <v>16</v>
      </c>
      <c r="B127" s="474" t="s">
        <v>16</v>
      </c>
      <c r="C127" s="474" t="s">
        <v>16</v>
      </c>
      <c r="D127" s="474" t="s">
        <v>653</v>
      </c>
      <c r="E127" s="474" t="s">
        <v>851</v>
      </c>
      <c r="F127" s="474" t="s">
        <v>862</v>
      </c>
      <c r="G127" s="474" t="s">
        <v>719</v>
      </c>
      <c r="H127" s="474" t="s">
        <v>16</v>
      </c>
      <c r="I127" s="474" t="s">
        <v>16</v>
      </c>
      <c r="J127" s="479">
        <v>86000000</v>
      </c>
      <c r="K127" s="479">
        <v>0</v>
      </c>
      <c r="L127" s="479">
        <v>0</v>
      </c>
      <c r="M127" s="479">
        <v>86000000</v>
      </c>
    </row>
    <row r="128" spans="1:13">
      <c r="A128" s="474" t="s">
        <v>16</v>
      </c>
      <c r="B128" s="474" t="s">
        <v>16</v>
      </c>
      <c r="C128" s="474" t="s">
        <v>16</v>
      </c>
      <c r="D128" s="474" t="s">
        <v>653</v>
      </c>
      <c r="E128" s="474" t="s">
        <v>851</v>
      </c>
      <c r="F128" s="474" t="s">
        <v>862</v>
      </c>
      <c r="G128" s="474" t="s">
        <v>719</v>
      </c>
      <c r="H128" s="474" t="s">
        <v>855</v>
      </c>
      <c r="I128" s="474" t="s">
        <v>16</v>
      </c>
      <c r="J128" s="479">
        <v>86000000</v>
      </c>
      <c r="K128" s="479">
        <v>0</v>
      </c>
      <c r="L128" s="479">
        <v>0</v>
      </c>
      <c r="M128" s="479">
        <v>86000000</v>
      </c>
    </row>
    <row r="129" spans="1:13" ht="38.25">
      <c r="A129" s="474" t="s">
        <v>16</v>
      </c>
      <c r="B129" s="474" t="s">
        <v>1010</v>
      </c>
      <c r="C129" s="478" t="s">
        <v>1011</v>
      </c>
      <c r="D129" s="474" t="s">
        <v>16</v>
      </c>
      <c r="E129" s="474" t="s">
        <v>16</v>
      </c>
      <c r="F129" s="474" t="s">
        <v>16</v>
      </c>
      <c r="G129" s="474" t="s">
        <v>16</v>
      </c>
      <c r="H129" s="474" t="s">
        <v>16</v>
      </c>
      <c r="I129" s="479">
        <v>259000000</v>
      </c>
      <c r="J129" s="479">
        <v>259000000</v>
      </c>
      <c r="K129" s="479">
        <v>0</v>
      </c>
      <c r="L129" s="479">
        <v>0</v>
      </c>
      <c r="M129" s="479">
        <v>259000000</v>
      </c>
    </row>
    <row r="130" spans="1:13">
      <c r="A130" s="474" t="s">
        <v>16</v>
      </c>
      <c r="B130" s="474" t="s">
        <v>16</v>
      </c>
      <c r="C130" s="474" t="s">
        <v>16</v>
      </c>
      <c r="D130" s="474" t="s">
        <v>653</v>
      </c>
      <c r="E130" s="474" t="s">
        <v>16</v>
      </c>
      <c r="F130" s="474" t="s">
        <v>16</v>
      </c>
      <c r="G130" s="474" t="s">
        <v>16</v>
      </c>
      <c r="H130" s="474" t="s">
        <v>16</v>
      </c>
      <c r="I130" s="479">
        <v>259000000</v>
      </c>
      <c r="J130" s="479">
        <v>259000000</v>
      </c>
      <c r="K130" s="479">
        <v>0</v>
      </c>
      <c r="L130" s="479">
        <v>0</v>
      </c>
      <c r="M130" s="479">
        <v>259000000</v>
      </c>
    </row>
    <row r="131" spans="1:13">
      <c r="A131" s="474" t="s">
        <v>16</v>
      </c>
      <c r="B131" s="474" t="s">
        <v>16</v>
      </c>
      <c r="C131" s="474" t="s">
        <v>16</v>
      </c>
      <c r="D131" s="474" t="s">
        <v>653</v>
      </c>
      <c r="E131" s="474" t="s">
        <v>746</v>
      </c>
      <c r="F131" s="474" t="s">
        <v>16</v>
      </c>
      <c r="G131" s="474" t="s">
        <v>16</v>
      </c>
      <c r="H131" s="474" t="s">
        <v>16</v>
      </c>
      <c r="I131" s="479">
        <v>182000000</v>
      </c>
      <c r="J131" s="479">
        <v>182000000</v>
      </c>
      <c r="K131" s="479">
        <v>0</v>
      </c>
      <c r="L131" s="479">
        <v>0</v>
      </c>
      <c r="M131" s="479">
        <v>182000000</v>
      </c>
    </row>
    <row r="132" spans="1:13">
      <c r="A132" s="474" t="s">
        <v>16</v>
      </c>
      <c r="B132" s="474" t="s">
        <v>16</v>
      </c>
      <c r="C132" s="474" t="s">
        <v>16</v>
      </c>
      <c r="D132" s="474" t="s">
        <v>653</v>
      </c>
      <c r="E132" s="474" t="s">
        <v>746</v>
      </c>
      <c r="F132" s="474" t="s">
        <v>815</v>
      </c>
      <c r="G132" s="474" t="s">
        <v>16</v>
      </c>
      <c r="H132" s="474" t="s">
        <v>16</v>
      </c>
      <c r="I132" s="479">
        <v>182000000</v>
      </c>
      <c r="J132" s="479">
        <v>182000000</v>
      </c>
      <c r="K132" s="479">
        <v>0</v>
      </c>
      <c r="L132" s="479">
        <v>0</v>
      </c>
      <c r="M132" s="479">
        <v>182000000</v>
      </c>
    </row>
    <row r="133" spans="1:13">
      <c r="A133" s="474" t="s">
        <v>16</v>
      </c>
      <c r="B133" s="474" t="s">
        <v>16</v>
      </c>
      <c r="C133" s="474" t="s">
        <v>16</v>
      </c>
      <c r="D133" s="474" t="s">
        <v>653</v>
      </c>
      <c r="E133" s="474" t="s">
        <v>746</v>
      </c>
      <c r="F133" s="474" t="s">
        <v>815</v>
      </c>
      <c r="G133" s="474" t="s">
        <v>829</v>
      </c>
      <c r="H133" s="474" t="s">
        <v>16</v>
      </c>
      <c r="I133" s="474" t="s">
        <v>16</v>
      </c>
      <c r="J133" s="479">
        <v>182000000</v>
      </c>
      <c r="K133" s="479">
        <v>0</v>
      </c>
      <c r="L133" s="479">
        <v>0</v>
      </c>
      <c r="M133" s="479">
        <v>182000000</v>
      </c>
    </row>
    <row r="134" spans="1:13">
      <c r="A134" s="474" t="s">
        <v>16</v>
      </c>
      <c r="B134" s="474" t="s">
        <v>16</v>
      </c>
      <c r="C134" s="474" t="s">
        <v>16</v>
      </c>
      <c r="D134" s="474" t="s">
        <v>653</v>
      </c>
      <c r="E134" s="474" t="s">
        <v>746</v>
      </c>
      <c r="F134" s="474" t="s">
        <v>815</v>
      </c>
      <c r="G134" s="474" t="s">
        <v>829</v>
      </c>
      <c r="H134" s="474" t="s">
        <v>831</v>
      </c>
      <c r="I134" s="474" t="s">
        <v>16</v>
      </c>
      <c r="J134" s="479">
        <v>182000000</v>
      </c>
      <c r="K134" s="479">
        <v>0</v>
      </c>
      <c r="L134" s="479">
        <v>0</v>
      </c>
      <c r="M134" s="479">
        <v>182000000</v>
      </c>
    </row>
    <row r="135" spans="1:13">
      <c r="A135" s="474" t="s">
        <v>16</v>
      </c>
      <c r="B135" s="474" t="s">
        <v>16</v>
      </c>
      <c r="C135" s="474" t="s">
        <v>16</v>
      </c>
      <c r="D135" s="474" t="s">
        <v>653</v>
      </c>
      <c r="E135" s="474" t="s">
        <v>851</v>
      </c>
      <c r="F135" s="474" t="s">
        <v>16</v>
      </c>
      <c r="G135" s="474" t="s">
        <v>16</v>
      </c>
      <c r="H135" s="474" t="s">
        <v>16</v>
      </c>
      <c r="I135" s="479">
        <v>77000000</v>
      </c>
      <c r="J135" s="479">
        <v>77000000</v>
      </c>
      <c r="K135" s="479">
        <v>0</v>
      </c>
      <c r="L135" s="479">
        <v>0</v>
      </c>
      <c r="M135" s="479">
        <v>77000000</v>
      </c>
    </row>
    <row r="136" spans="1:13">
      <c r="A136" s="474" t="s">
        <v>16</v>
      </c>
      <c r="B136" s="474" t="s">
        <v>16</v>
      </c>
      <c r="C136" s="474" t="s">
        <v>16</v>
      </c>
      <c r="D136" s="474" t="s">
        <v>653</v>
      </c>
      <c r="E136" s="474" t="s">
        <v>851</v>
      </c>
      <c r="F136" s="474" t="s">
        <v>862</v>
      </c>
      <c r="G136" s="474" t="s">
        <v>16</v>
      </c>
      <c r="H136" s="474" t="s">
        <v>16</v>
      </c>
      <c r="I136" s="479">
        <v>77000000</v>
      </c>
      <c r="J136" s="479">
        <v>77000000</v>
      </c>
      <c r="K136" s="479">
        <v>0</v>
      </c>
      <c r="L136" s="479">
        <v>0</v>
      </c>
      <c r="M136" s="479">
        <v>77000000</v>
      </c>
    </row>
    <row r="137" spans="1:13">
      <c r="A137" s="474" t="s">
        <v>16</v>
      </c>
      <c r="B137" s="474" t="s">
        <v>16</v>
      </c>
      <c r="C137" s="474" t="s">
        <v>16</v>
      </c>
      <c r="D137" s="474" t="s">
        <v>653</v>
      </c>
      <c r="E137" s="474" t="s">
        <v>851</v>
      </c>
      <c r="F137" s="474" t="s">
        <v>862</v>
      </c>
      <c r="G137" s="474" t="s">
        <v>699</v>
      </c>
      <c r="H137" s="474" t="s">
        <v>16</v>
      </c>
      <c r="I137" s="474" t="s">
        <v>16</v>
      </c>
      <c r="J137" s="479">
        <v>3880000</v>
      </c>
      <c r="K137" s="479">
        <v>0</v>
      </c>
      <c r="L137" s="479">
        <v>0</v>
      </c>
      <c r="M137" s="479">
        <v>3880000</v>
      </c>
    </row>
    <row r="138" spans="1:13">
      <c r="A138" s="474" t="s">
        <v>16</v>
      </c>
      <c r="B138" s="474" t="s">
        <v>16</v>
      </c>
      <c r="C138" s="474" t="s">
        <v>16</v>
      </c>
      <c r="D138" s="474" t="s">
        <v>653</v>
      </c>
      <c r="E138" s="474" t="s">
        <v>851</v>
      </c>
      <c r="F138" s="474" t="s">
        <v>862</v>
      </c>
      <c r="G138" s="474" t="s">
        <v>699</v>
      </c>
      <c r="H138" s="474" t="s">
        <v>703</v>
      </c>
      <c r="I138" s="474" t="s">
        <v>16</v>
      </c>
      <c r="J138" s="479">
        <v>3880000</v>
      </c>
      <c r="K138" s="479">
        <v>0</v>
      </c>
      <c r="L138" s="479">
        <v>0</v>
      </c>
      <c r="M138" s="479">
        <v>3880000</v>
      </c>
    </row>
    <row r="139" spans="1:13">
      <c r="A139" s="474" t="s">
        <v>16</v>
      </c>
      <c r="B139" s="474" t="s">
        <v>16</v>
      </c>
      <c r="C139" s="474" t="s">
        <v>16</v>
      </c>
      <c r="D139" s="474" t="s">
        <v>653</v>
      </c>
      <c r="E139" s="474" t="s">
        <v>851</v>
      </c>
      <c r="F139" s="474" t="s">
        <v>862</v>
      </c>
      <c r="G139" s="474" t="s">
        <v>725</v>
      </c>
      <c r="H139" s="474" t="s">
        <v>16</v>
      </c>
      <c r="I139" s="474" t="s">
        <v>16</v>
      </c>
      <c r="J139" s="479">
        <v>73120000</v>
      </c>
      <c r="K139" s="479">
        <v>0</v>
      </c>
      <c r="L139" s="479">
        <v>0</v>
      </c>
      <c r="M139" s="479">
        <v>73120000</v>
      </c>
    </row>
    <row r="140" spans="1:13">
      <c r="A140" s="474" t="s">
        <v>16</v>
      </c>
      <c r="B140" s="474" t="s">
        <v>16</v>
      </c>
      <c r="C140" s="474" t="s">
        <v>16</v>
      </c>
      <c r="D140" s="474" t="s">
        <v>653</v>
      </c>
      <c r="E140" s="474" t="s">
        <v>851</v>
      </c>
      <c r="F140" s="474" t="s">
        <v>862</v>
      </c>
      <c r="G140" s="474" t="s">
        <v>725</v>
      </c>
      <c r="H140" s="474" t="s">
        <v>727</v>
      </c>
      <c r="I140" s="474" t="s">
        <v>16</v>
      </c>
      <c r="J140" s="479">
        <v>73120000</v>
      </c>
      <c r="K140" s="479">
        <v>0</v>
      </c>
      <c r="L140" s="479">
        <v>0</v>
      </c>
      <c r="M140" s="479">
        <v>73120000</v>
      </c>
    </row>
    <row r="141" spans="1:13" ht="51">
      <c r="A141" s="474" t="s">
        <v>16</v>
      </c>
      <c r="B141" s="474" t="s">
        <v>1012</v>
      </c>
      <c r="C141" s="478" t="s">
        <v>1013</v>
      </c>
      <c r="D141" s="474" t="s">
        <v>16</v>
      </c>
      <c r="E141" s="474" t="s">
        <v>16</v>
      </c>
      <c r="F141" s="474" t="s">
        <v>16</v>
      </c>
      <c r="G141" s="474" t="s">
        <v>16</v>
      </c>
      <c r="H141" s="474" t="s">
        <v>16</v>
      </c>
      <c r="I141" s="479">
        <v>174000000</v>
      </c>
      <c r="J141" s="479">
        <v>174000000</v>
      </c>
      <c r="K141" s="479">
        <v>0</v>
      </c>
      <c r="L141" s="479">
        <v>0</v>
      </c>
      <c r="M141" s="479">
        <v>174000000</v>
      </c>
    </row>
    <row r="142" spans="1:13">
      <c r="A142" s="474" t="s">
        <v>16</v>
      </c>
      <c r="B142" s="474" t="s">
        <v>16</v>
      </c>
      <c r="C142" s="474" t="s">
        <v>16</v>
      </c>
      <c r="D142" s="474" t="s">
        <v>653</v>
      </c>
      <c r="E142" s="474" t="s">
        <v>16</v>
      </c>
      <c r="F142" s="474" t="s">
        <v>16</v>
      </c>
      <c r="G142" s="474" t="s">
        <v>16</v>
      </c>
      <c r="H142" s="474" t="s">
        <v>16</v>
      </c>
      <c r="I142" s="479">
        <v>174000000</v>
      </c>
      <c r="J142" s="479">
        <v>174000000</v>
      </c>
      <c r="K142" s="479">
        <v>0</v>
      </c>
      <c r="L142" s="479">
        <v>0</v>
      </c>
      <c r="M142" s="479">
        <v>174000000</v>
      </c>
    </row>
    <row r="143" spans="1:13">
      <c r="A143" s="474" t="s">
        <v>16</v>
      </c>
      <c r="B143" s="474" t="s">
        <v>16</v>
      </c>
      <c r="C143" s="474" t="s">
        <v>16</v>
      </c>
      <c r="D143" s="474" t="s">
        <v>653</v>
      </c>
      <c r="E143" s="474" t="s">
        <v>851</v>
      </c>
      <c r="F143" s="474" t="s">
        <v>16</v>
      </c>
      <c r="G143" s="474" t="s">
        <v>16</v>
      </c>
      <c r="H143" s="474" t="s">
        <v>16</v>
      </c>
      <c r="I143" s="479">
        <v>10000000</v>
      </c>
      <c r="J143" s="479">
        <v>10000000</v>
      </c>
      <c r="K143" s="479">
        <v>0</v>
      </c>
      <c r="L143" s="479">
        <v>0</v>
      </c>
      <c r="M143" s="479">
        <v>10000000</v>
      </c>
    </row>
    <row r="144" spans="1:13">
      <c r="A144" s="474" t="s">
        <v>16</v>
      </c>
      <c r="B144" s="474" t="s">
        <v>16</v>
      </c>
      <c r="C144" s="474" t="s">
        <v>16</v>
      </c>
      <c r="D144" s="474" t="s">
        <v>653</v>
      </c>
      <c r="E144" s="474" t="s">
        <v>851</v>
      </c>
      <c r="F144" s="474" t="s">
        <v>862</v>
      </c>
      <c r="G144" s="474" t="s">
        <v>16</v>
      </c>
      <c r="H144" s="474" t="s">
        <v>16</v>
      </c>
      <c r="I144" s="479">
        <v>10000000</v>
      </c>
      <c r="J144" s="479">
        <v>10000000</v>
      </c>
      <c r="K144" s="479">
        <v>0</v>
      </c>
      <c r="L144" s="479">
        <v>0</v>
      </c>
      <c r="M144" s="479">
        <v>10000000</v>
      </c>
    </row>
    <row r="145" spans="1:13">
      <c r="A145" s="474" t="s">
        <v>16</v>
      </c>
      <c r="B145" s="474" t="s">
        <v>16</v>
      </c>
      <c r="C145" s="474" t="s">
        <v>16</v>
      </c>
      <c r="D145" s="474" t="s">
        <v>653</v>
      </c>
      <c r="E145" s="474" t="s">
        <v>851</v>
      </c>
      <c r="F145" s="474" t="s">
        <v>862</v>
      </c>
      <c r="G145" s="474" t="s">
        <v>699</v>
      </c>
      <c r="H145" s="474" t="s">
        <v>16</v>
      </c>
      <c r="I145" s="474" t="s">
        <v>16</v>
      </c>
      <c r="J145" s="479">
        <v>5000000</v>
      </c>
      <c r="K145" s="479">
        <v>0</v>
      </c>
      <c r="L145" s="479">
        <v>0</v>
      </c>
      <c r="M145" s="479">
        <v>5000000</v>
      </c>
    </row>
    <row r="146" spans="1:13">
      <c r="A146" s="474" t="s">
        <v>16</v>
      </c>
      <c r="B146" s="474" t="s">
        <v>16</v>
      </c>
      <c r="C146" s="474" t="s">
        <v>16</v>
      </c>
      <c r="D146" s="474" t="s">
        <v>653</v>
      </c>
      <c r="E146" s="474" t="s">
        <v>851</v>
      </c>
      <c r="F146" s="474" t="s">
        <v>862</v>
      </c>
      <c r="G146" s="474" t="s">
        <v>699</v>
      </c>
      <c r="H146" s="474" t="s">
        <v>703</v>
      </c>
      <c r="I146" s="474" t="s">
        <v>16</v>
      </c>
      <c r="J146" s="479">
        <v>5000000</v>
      </c>
      <c r="K146" s="479">
        <v>0</v>
      </c>
      <c r="L146" s="479">
        <v>0</v>
      </c>
      <c r="M146" s="479">
        <v>5000000</v>
      </c>
    </row>
    <row r="147" spans="1:13">
      <c r="A147" s="474" t="s">
        <v>16</v>
      </c>
      <c r="B147" s="474" t="s">
        <v>16</v>
      </c>
      <c r="C147" s="474" t="s">
        <v>16</v>
      </c>
      <c r="D147" s="474" t="s">
        <v>653</v>
      </c>
      <c r="E147" s="474" t="s">
        <v>851</v>
      </c>
      <c r="F147" s="474" t="s">
        <v>862</v>
      </c>
      <c r="G147" s="474" t="s">
        <v>725</v>
      </c>
      <c r="H147" s="474" t="s">
        <v>16</v>
      </c>
      <c r="I147" s="474" t="s">
        <v>16</v>
      </c>
      <c r="J147" s="479">
        <v>5000000</v>
      </c>
      <c r="K147" s="479">
        <v>0</v>
      </c>
      <c r="L147" s="479">
        <v>0</v>
      </c>
      <c r="M147" s="479">
        <v>5000000</v>
      </c>
    </row>
    <row r="148" spans="1:13">
      <c r="A148" s="474" t="s">
        <v>16</v>
      </c>
      <c r="B148" s="474" t="s">
        <v>16</v>
      </c>
      <c r="C148" s="474" t="s">
        <v>16</v>
      </c>
      <c r="D148" s="474" t="s">
        <v>653</v>
      </c>
      <c r="E148" s="474" t="s">
        <v>851</v>
      </c>
      <c r="F148" s="474" t="s">
        <v>862</v>
      </c>
      <c r="G148" s="474" t="s">
        <v>725</v>
      </c>
      <c r="H148" s="474" t="s">
        <v>727</v>
      </c>
      <c r="I148" s="474" t="s">
        <v>16</v>
      </c>
      <c r="J148" s="479">
        <v>5000000</v>
      </c>
      <c r="K148" s="479">
        <v>0</v>
      </c>
      <c r="L148" s="479">
        <v>0</v>
      </c>
      <c r="M148" s="479">
        <v>5000000</v>
      </c>
    </row>
    <row r="149" spans="1:13">
      <c r="A149" s="474" t="s">
        <v>16</v>
      </c>
      <c r="B149" s="474" t="s">
        <v>16</v>
      </c>
      <c r="C149" s="474" t="s">
        <v>16</v>
      </c>
      <c r="D149" s="474" t="s">
        <v>653</v>
      </c>
      <c r="E149" s="474" t="s">
        <v>881</v>
      </c>
      <c r="F149" s="474" t="s">
        <v>16</v>
      </c>
      <c r="G149" s="474" t="s">
        <v>16</v>
      </c>
      <c r="H149" s="474" t="s">
        <v>16</v>
      </c>
      <c r="I149" s="479">
        <v>164000000</v>
      </c>
      <c r="J149" s="479">
        <v>164000000</v>
      </c>
      <c r="K149" s="479">
        <v>0</v>
      </c>
      <c r="L149" s="479">
        <v>0</v>
      </c>
      <c r="M149" s="479">
        <v>164000000</v>
      </c>
    </row>
    <row r="150" spans="1:13">
      <c r="A150" s="474" t="s">
        <v>16</v>
      </c>
      <c r="B150" s="474" t="s">
        <v>16</v>
      </c>
      <c r="C150" s="474" t="s">
        <v>16</v>
      </c>
      <c r="D150" s="474" t="s">
        <v>653</v>
      </c>
      <c r="E150" s="474" t="s">
        <v>881</v>
      </c>
      <c r="F150" s="474" t="s">
        <v>883</v>
      </c>
      <c r="G150" s="474" t="s">
        <v>16</v>
      </c>
      <c r="H150" s="474" t="s">
        <v>16</v>
      </c>
      <c r="I150" s="479">
        <v>164000000</v>
      </c>
      <c r="J150" s="479">
        <v>164000000</v>
      </c>
      <c r="K150" s="479">
        <v>0</v>
      </c>
      <c r="L150" s="479">
        <v>0</v>
      </c>
      <c r="M150" s="479">
        <v>164000000</v>
      </c>
    </row>
    <row r="151" spans="1:13">
      <c r="A151" s="474" t="s">
        <v>16</v>
      </c>
      <c r="B151" s="474" t="s">
        <v>16</v>
      </c>
      <c r="C151" s="474" t="s">
        <v>16</v>
      </c>
      <c r="D151" s="474" t="s">
        <v>653</v>
      </c>
      <c r="E151" s="474" t="s">
        <v>881</v>
      </c>
      <c r="F151" s="474" t="s">
        <v>883</v>
      </c>
      <c r="G151" s="474" t="s">
        <v>825</v>
      </c>
      <c r="H151" s="474" t="s">
        <v>16</v>
      </c>
      <c r="I151" s="474" t="s">
        <v>16</v>
      </c>
      <c r="J151" s="479">
        <v>1000000</v>
      </c>
      <c r="K151" s="479">
        <v>0</v>
      </c>
      <c r="L151" s="479">
        <v>0</v>
      </c>
      <c r="M151" s="479">
        <v>1000000</v>
      </c>
    </row>
    <row r="152" spans="1:13">
      <c r="A152" s="474" t="s">
        <v>16</v>
      </c>
      <c r="B152" s="474" t="s">
        <v>16</v>
      </c>
      <c r="C152" s="474" t="s">
        <v>16</v>
      </c>
      <c r="D152" s="474" t="s">
        <v>653</v>
      </c>
      <c r="E152" s="474" t="s">
        <v>881</v>
      </c>
      <c r="F152" s="474" t="s">
        <v>883</v>
      </c>
      <c r="G152" s="474" t="s">
        <v>825</v>
      </c>
      <c r="H152" s="474" t="s">
        <v>827</v>
      </c>
      <c r="I152" s="474" t="s">
        <v>16</v>
      </c>
      <c r="J152" s="479">
        <v>1000000</v>
      </c>
      <c r="K152" s="479">
        <v>0</v>
      </c>
      <c r="L152" s="479">
        <v>0</v>
      </c>
      <c r="M152" s="479">
        <v>1000000</v>
      </c>
    </row>
    <row r="153" spans="1:13">
      <c r="A153" s="474" t="s">
        <v>16</v>
      </c>
      <c r="B153" s="474" t="s">
        <v>16</v>
      </c>
      <c r="C153" s="474" t="s">
        <v>16</v>
      </c>
      <c r="D153" s="474" t="s">
        <v>653</v>
      </c>
      <c r="E153" s="474" t="s">
        <v>881</v>
      </c>
      <c r="F153" s="474" t="s">
        <v>883</v>
      </c>
      <c r="G153" s="474" t="s">
        <v>829</v>
      </c>
      <c r="H153" s="474" t="s">
        <v>16</v>
      </c>
      <c r="I153" s="474" t="s">
        <v>16</v>
      </c>
      <c r="J153" s="479">
        <v>163000000</v>
      </c>
      <c r="K153" s="479">
        <v>0</v>
      </c>
      <c r="L153" s="479">
        <v>0</v>
      </c>
      <c r="M153" s="479">
        <v>163000000</v>
      </c>
    </row>
    <row r="154" spans="1:13">
      <c r="A154" s="474" t="s">
        <v>16</v>
      </c>
      <c r="B154" s="474" t="s">
        <v>16</v>
      </c>
      <c r="C154" s="474" t="s">
        <v>16</v>
      </c>
      <c r="D154" s="474" t="s">
        <v>653</v>
      </c>
      <c r="E154" s="474" t="s">
        <v>881</v>
      </c>
      <c r="F154" s="474" t="s">
        <v>883</v>
      </c>
      <c r="G154" s="474" t="s">
        <v>829</v>
      </c>
      <c r="H154" s="474" t="s">
        <v>831</v>
      </c>
      <c r="I154" s="474" t="s">
        <v>16</v>
      </c>
      <c r="J154" s="479">
        <v>163000000</v>
      </c>
      <c r="K154" s="479">
        <v>0</v>
      </c>
      <c r="L154" s="479">
        <v>0</v>
      </c>
      <c r="M154" s="479">
        <v>163000000</v>
      </c>
    </row>
    <row r="155" spans="1:13" ht="63.75">
      <c r="A155" s="474" t="s">
        <v>16</v>
      </c>
      <c r="B155" s="474" t="s">
        <v>1014</v>
      </c>
      <c r="C155" s="478" t="s">
        <v>1015</v>
      </c>
      <c r="D155" s="474" t="s">
        <v>16</v>
      </c>
      <c r="E155" s="474" t="s">
        <v>16</v>
      </c>
      <c r="F155" s="474" t="s">
        <v>16</v>
      </c>
      <c r="G155" s="474" t="s">
        <v>16</v>
      </c>
      <c r="H155" s="474" t="s">
        <v>16</v>
      </c>
      <c r="I155" s="479">
        <v>2600000</v>
      </c>
      <c r="J155" s="479">
        <v>2600000</v>
      </c>
      <c r="K155" s="479">
        <v>0</v>
      </c>
      <c r="L155" s="479">
        <v>0</v>
      </c>
      <c r="M155" s="479">
        <v>2600000</v>
      </c>
    </row>
    <row r="156" spans="1:13">
      <c r="A156" s="474" t="s">
        <v>16</v>
      </c>
      <c r="B156" s="474" t="s">
        <v>16</v>
      </c>
      <c r="C156" s="474" t="s">
        <v>16</v>
      </c>
      <c r="D156" s="474" t="s">
        <v>653</v>
      </c>
      <c r="E156" s="474" t="s">
        <v>16</v>
      </c>
      <c r="F156" s="474" t="s">
        <v>16</v>
      </c>
      <c r="G156" s="474" t="s">
        <v>16</v>
      </c>
      <c r="H156" s="474" t="s">
        <v>16</v>
      </c>
      <c r="I156" s="479">
        <v>2600000</v>
      </c>
      <c r="J156" s="479">
        <v>2600000</v>
      </c>
      <c r="K156" s="479">
        <v>0</v>
      </c>
      <c r="L156" s="479">
        <v>0</v>
      </c>
      <c r="M156" s="479">
        <v>2600000</v>
      </c>
    </row>
    <row r="157" spans="1:13">
      <c r="A157" s="474" t="s">
        <v>16</v>
      </c>
      <c r="B157" s="474" t="s">
        <v>16</v>
      </c>
      <c r="C157" s="474" t="s">
        <v>16</v>
      </c>
      <c r="D157" s="474" t="s">
        <v>653</v>
      </c>
      <c r="E157" s="474" t="s">
        <v>851</v>
      </c>
      <c r="F157" s="474" t="s">
        <v>16</v>
      </c>
      <c r="G157" s="474" t="s">
        <v>16</v>
      </c>
      <c r="H157" s="474" t="s">
        <v>16</v>
      </c>
      <c r="I157" s="479">
        <v>2600000</v>
      </c>
      <c r="J157" s="479">
        <v>2600000</v>
      </c>
      <c r="K157" s="479">
        <v>0</v>
      </c>
      <c r="L157" s="479">
        <v>0</v>
      </c>
      <c r="M157" s="479">
        <v>2600000</v>
      </c>
    </row>
    <row r="158" spans="1:13">
      <c r="A158" s="474" t="s">
        <v>16</v>
      </c>
      <c r="B158" s="474" t="s">
        <v>16</v>
      </c>
      <c r="C158" s="474" t="s">
        <v>16</v>
      </c>
      <c r="D158" s="474" t="s">
        <v>653</v>
      </c>
      <c r="E158" s="474" t="s">
        <v>851</v>
      </c>
      <c r="F158" s="474" t="s">
        <v>862</v>
      </c>
      <c r="G158" s="474" t="s">
        <v>16</v>
      </c>
      <c r="H158" s="474" t="s">
        <v>16</v>
      </c>
      <c r="I158" s="479">
        <v>2600000</v>
      </c>
      <c r="J158" s="479">
        <v>2600000</v>
      </c>
      <c r="K158" s="479">
        <v>0</v>
      </c>
      <c r="L158" s="479">
        <v>0</v>
      </c>
      <c r="M158" s="479">
        <v>2600000</v>
      </c>
    </row>
    <row r="159" spans="1:13">
      <c r="A159" s="474" t="s">
        <v>16</v>
      </c>
      <c r="B159" s="474" t="s">
        <v>16</v>
      </c>
      <c r="C159" s="474" t="s">
        <v>16</v>
      </c>
      <c r="D159" s="474" t="s">
        <v>653</v>
      </c>
      <c r="E159" s="474" t="s">
        <v>851</v>
      </c>
      <c r="F159" s="474" t="s">
        <v>862</v>
      </c>
      <c r="G159" s="474" t="s">
        <v>707</v>
      </c>
      <c r="H159" s="474" t="s">
        <v>16</v>
      </c>
      <c r="I159" s="474" t="s">
        <v>16</v>
      </c>
      <c r="J159" s="479">
        <v>2600000</v>
      </c>
      <c r="K159" s="479">
        <v>0</v>
      </c>
      <c r="L159" s="479">
        <v>0</v>
      </c>
      <c r="M159" s="479">
        <v>2600000</v>
      </c>
    </row>
    <row r="160" spans="1:13">
      <c r="A160" s="474" t="s">
        <v>16</v>
      </c>
      <c r="B160" s="474" t="s">
        <v>16</v>
      </c>
      <c r="C160" s="474" t="s">
        <v>16</v>
      </c>
      <c r="D160" s="474" t="s">
        <v>653</v>
      </c>
      <c r="E160" s="474" t="s">
        <v>851</v>
      </c>
      <c r="F160" s="474" t="s">
        <v>862</v>
      </c>
      <c r="G160" s="474" t="s">
        <v>707</v>
      </c>
      <c r="H160" s="474" t="s">
        <v>709</v>
      </c>
      <c r="I160" s="474" t="s">
        <v>16</v>
      </c>
      <c r="J160" s="479">
        <v>1000000</v>
      </c>
      <c r="K160" s="479">
        <v>0</v>
      </c>
      <c r="L160" s="479">
        <v>0</v>
      </c>
      <c r="M160" s="479">
        <v>1000000</v>
      </c>
    </row>
    <row r="161" spans="1:13">
      <c r="A161" s="474" t="s">
        <v>16</v>
      </c>
      <c r="B161" s="474" t="s">
        <v>16</v>
      </c>
      <c r="C161" s="474" t="s">
        <v>16</v>
      </c>
      <c r="D161" s="474" t="s">
        <v>653</v>
      </c>
      <c r="E161" s="474" t="s">
        <v>851</v>
      </c>
      <c r="F161" s="474" t="s">
        <v>862</v>
      </c>
      <c r="G161" s="474" t="s">
        <v>707</v>
      </c>
      <c r="H161" s="474" t="s">
        <v>868</v>
      </c>
      <c r="I161" s="474" t="s">
        <v>16</v>
      </c>
      <c r="J161" s="479">
        <v>1600000</v>
      </c>
      <c r="K161" s="479">
        <v>0</v>
      </c>
      <c r="L161" s="479">
        <v>0</v>
      </c>
      <c r="M161" s="479">
        <v>1600000</v>
      </c>
    </row>
    <row r="162" spans="1:13" ht="38.25">
      <c r="A162" s="474" t="s">
        <v>16</v>
      </c>
      <c r="B162" s="474" t="s">
        <v>1016</v>
      </c>
      <c r="C162" s="478" t="s">
        <v>1017</v>
      </c>
      <c r="D162" s="474" t="s">
        <v>16</v>
      </c>
      <c r="E162" s="474" t="s">
        <v>16</v>
      </c>
      <c r="F162" s="474" t="s">
        <v>16</v>
      </c>
      <c r="G162" s="474" t="s">
        <v>16</v>
      </c>
      <c r="H162" s="474" t="s">
        <v>16</v>
      </c>
      <c r="I162" s="479">
        <v>35150000</v>
      </c>
      <c r="J162" s="479">
        <v>0</v>
      </c>
      <c r="K162" s="479">
        <v>0</v>
      </c>
      <c r="L162" s="479">
        <v>0</v>
      </c>
      <c r="M162" s="479">
        <v>0</v>
      </c>
    </row>
    <row r="163" spans="1:13">
      <c r="A163" s="474" t="s">
        <v>16</v>
      </c>
      <c r="B163" s="474" t="s">
        <v>16</v>
      </c>
      <c r="C163" s="474" t="s">
        <v>16</v>
      </c>
      <c r="D163" s="474" t="s">
        <v>653</v>
      </c>
      <c r="E163" s="474" t="s">
        <v>16</v>
      </c>
      <c r="F163" s="474" t="s">
        <v>16</v>
      </c>
      <c r="G163" s="474" t="s">
        <v>16</v>
      </c>
      <c r="H163" s="474" t="s">
        <v>16</v>
      </c>
      <c r="I163" s="479">
        <v>35150000</v>
      </c>
      <c r="J163" s="479">
        <v>0</v>
      </c>
      <c r="K163" s="479">
        <v>0</v>
      </c>
      <c r="L163" s="479">
        <v>0</v>
      </c>
      <c r="M163" s="479">
        <v>0</v>
      </c>
    </row>
    <row r="164" spans="1:13">
      <c r="A164" s="474" t="s">
        <v>16</v>
      </c>
      <c r="B164" s="474" t="s">
        <v>16</v>
      </c>
      <c r="C164" s="474" t="s">
        <v>16</v>
      </c>
      <c r="D164" s="474" t="s">
        <v>653</v>
      </c>
      <c r="E164" s="474" t="s">
        <v>851</v>
      </c>
      <c r="F164" s="474" t="s">
        <v>16</v>
      </c>
      <c r="G164" s="474" t="s">
        <v>16</v>
      </c>
      <c r="H164" s="474" t="s">
        <v>16</v>
      </c>
      <c r="I164" s="479">
        <v>35150000</v>
      </c>
      <c r="J164" s="479">
        <v>0</v>
      </c>
      <c r="K164" s="479">
        <v>0</v>
      </c>
      <c r="L164" s="479">
        <v>0</v>
      </c>
      <c r="M164" s="479">
        <v>0</v>
      </c>
    </row>
    <row r="165" spans="1:13">
      <c r="A165" s="474" t="s">
        <v>16</v>
      </c>
      <c r="B165" s="474" t="s">
        <v>16</v>
      </c>
      <c r="C165" s="474" t="s">
        <v>16</v>
      </c>
      <c r="D165" s="474" t="s">
        <v>653</v>
      </c>
      <c r="E165" s="474" t="s">
        <v>851</v>
      </c>
      <c r="F165" s="474" t="s">
        <v>862</v>
      </c>
      <c r="G165" s="474" t="s">
        <v>16</v>
      </c>
      <c r="H165" s="474" t="s">
        <v>16</v>
      </c>
      <c r="I165" s="479">
        <v>35150000</v>
      </c>
      <c r="J165" s="479">
        <v>0</v>
      </c>
      <c r="K165" s="479">
        <v>0</v>
      </c>
      <c r="L165" s="479">
        <v>0</v>
      </c>
      <c r="M165" s="479">
        <v>0</v>
      </c>
    </row>
    <row r="166" spans="1:13" ht="63.75">
      <c r="A166" s="474" t="s">
        <v>16</v>
      </c>
      <c r="B166" s="474" t="s">
        <v>1018</v>
      </c>
      <c r="C166" s="478" t="s">
        <v>1019</v>
      </c>
      <c r="D166" s="474" t="s">
        <v>16</v>
      </c>
      <c r="E166" s="474" t="s">
        <v>16</v>
      </c>
      <c r="F166" s="474" t="s">
        <v>16</v>
      </c>
      <c r="G166" s="474" t="s">
        <v>16</v>
      </c>
      <c r="H166" s="474" t="s">
        <v>16</v>
      </c>
      <c r="I166" s="479">
        <v>240650000</v>
      </c>
      <c r="J166" s="479">
        <v>118026000</v>
      </c>
      <c r="K166" s="479">
        <v>0</v>
      </c>
      <c r="L166" s="479">
        <v>0</v>
      </c>
      <c r="M166" s="479">
        <v>118026000</v>
      </c>
    </row>
    <row r="167" spans="1:13">
      <c r="A167" s="474" t="s">
        <v>16</v>
      </c>
      <c r="B167" s="474" t="s">
        <v>16</v>
      </c>
      <c r="C167" s="474" t="s">
        <v>16</v>
      </c>
      <c r="D167" s="474" t="s">
        <v>653</v>
      </c>
      <c r="E167" s="474" t="s">
        <v>16</v>
      </c>
      <c r="F167" s="474" t="s">
        <v>16</v>
      </c>
      <c r="G167" s="474" t="s">
        <v>16</v>
      </c>
      <c r="H167" s="474" t="s">
        <v>16</v>
      </c>
      <c r="I167" s="479">
        <v>240650000</v>
      </c>
      <c r="J167" s="479">
        <v>118026000</v>
      </c>
      <c r="K167" s="479">
        <v>0</v>
      </c>
      <c r="L167" s="479">
        <v>0</v>
      </c>
      <c r="M167" s="479">
        <v>118026000</v>
      </c>
    </row>
    <row r="168" spans="1:13">
      <c r="A168" s="474" t="s">
        <v>16</v>
      </c>
      <c r="B168" s="474" t="s">
        <v>16</v>
      </c>
      <c r="C168" s="474" t="s">
        <v>16</v>
      </c>
      <c r="D168" s="474" t="s">
        <v>653</v>
      </c>
      <c r="E168" s="474" t="s">
        <v>851</v>
      </c>
      <c r="F168" s="474" t="s">
        <v>16</v>
      </c>
      <c r="G168" s="474" t="s">
        <v>16</v>
      </c>
      <c r="H168" s="474" t="s">
        <v>16</v>
      </c>
      <c r="I168" s="479">
        <v>240650000</v>
      </c>
      <c r="J168" s="479">
        <v>118026000</v>
      </c>
      <c r="K168" s="479">
        <v>0</v>
      </c>
      <c r="L168" s="479">
        <v>0</v>
      </c>
      <c r="M168" s="479">
        <v>118026000</v>
      </c>
    </row>
    <row r="169" spans="1:13">
      <c r="A169" s="474" t="s">
        <v>16</v>
      </c>
      <c r="B169" s="474" t="s">
        <v>16</v>
      </c>
      <c r="C169" s="474" t="s">
        <v>16</v>
      </c>
      <c r="D169" s="474" t="s">
        <v>653</v>
      </c>
      <c r="E169" s="474" t="s">
        <v>851</v>
      </c>
      <c r="F169" s="474" t="s">
        <v>853</v>
      </c>
      <c r="G169" s="474" t="s">
        <v>16</v>
      </c>
      <c r="H169" s="474" t="s">
        <v>16</v>
      </c>
      <c r="I169" s="479">
        <v>186650000</v>
      </c>
      <c r="J169" s="479">
        <v>84137000</v>
      </c>
      <c r="K169" s="479">
        <v>0</v>
      </c>
      <c r="L169" s="479">
        <v>0</v>
      </c>
      <c r="M169" s="479">
        <v>84137000</v>
      </c>
    </row>
    <row r="170" spans="1:13">
      <c r="A170" s="474" t="s">
        <v>16</v>
      </c>
      <c r="B170" s="474" t="s">
        <v>16</v>
      </c>
      <c r="C170" s="474" t="s">
        <v>16</v>
      </c>
      <c r="D170" s="474" t="s">
        <v>653</v>
      </c>
      <c r="E170" s="474" t="s">
        <v>851</v>
      </c>
      <c r="F170" s="474" t="s">
        <v>853</v>
      </c>
      <c r="G170" s="474" t="s">
        <v>829</v>
      </c>
      <c r="H170" s="474" t="s">
        <v>16</v>
      </c>
      <c r="I170" s="474" t="s">
        <v>16</v>
      </c>
      <c r="J170" s="479">
        <v>84137000</v>
      </c>
      <c r="K170" s="479">
        <v>0</v>
      </c>
      <c r="L170" s="479">
        <v>0</v>
      </c>
      <c r="M170" s="479">
        <v>84137000</v>
      </c>
    </row>
    <row r="171" spans="1:13">
      <c r="A171" s="474" t="s">
        <v>16</v>
      </c>
      <c r="B171" s="474" t="s">
        <v>16</v>
      </c>
      <c r="C171" s="474" t="s">
        <v>16</v>
      </c>
      <c r="D171" s="474" t="s">
        <v>653</v>
      </c>
      <c r="E171" s="474" t="s">
        <v>851</v>
      </c>
      <c r="F171" s="474" t="s">
        <v>853</v>
      </c>
      <c r="G171" s="474" t="s">
        <v>829</v>
      </c>
      <c r="H171" s="474" t="s">
        <v>831</v>
      </c>
      <c r="I171" s="474" t="s">
        <v>16</v>
      </c>
      <c r="J171" s="479">
        <v>84137000</v>
      </c>
      <c r="K171" s="479">
        <v>0</v>
      </c>
      <c r="L171" s="479">
        <v>0</v>
      </c>
      <c r="M171" s="479">
        <v>84137000</v>
      </c>
    </row>
    <row r="172" spans="1:13">
      <c r="A172" s="474" t="s">
        <v>16</v>
      </c>
      <c r="B172" s="474" t="s">
        <v>16</v>
      </c>
      <c r="C172" s="474" t="s">
        <v>16</v>
      </c>
      <c r="D172" s="474" t="s">
        <v>653</v>
      </c>
      <c r="E172" s="474" t="s">
        <v>851</v>
      </c>
      <c r="F172" s="474" t="s">
        <v>862</v>
      </c>
      <c r="G172" s="474" t="s">
        <v>16</v>
      </c>
      <c r="H172" s="474" t="s">
        <v>16</v>
      </c>
      <c r="I172" s="479">
        <v>54000000</v>
      </c>
      <c r="J172" s="479">
        <v>33889000</v>
      </c>
      <c r="K172" s="479">
        <v>0</v>
      </c>
      <c r="L172" s="479">
        <v>0</v>
      </c>
      <c r="M172" s="479">
        <v>33889000</v>
      </c>
    </row>
    <row r="173" spans="1:13">
      <c r="A173" s="474" t="s">
        <v>16</v>
      </c>
      <c r="B173" s="474" t="s">
        <v>16</v>
      </c>
      <c r="C173" s="474" t="s">
        <v>16</v>
      </c>
      <c r="D173" s="474" t="s">
        <v>653</v>
      </c>
      <c r="E173" s="474" t="s">
        <v>851</v>
      </c>
      <c r="F173" s="474" t="s">
        <v>862</v>
      </c>
      <c r="G173" s="474" t="s">
        <v>719</v>
      </c>
      <c r="H173" s="474" t="s">
        <v>16</v>
      </c>
      <c r="I173" s="474" t="s">
        <v>16</v>
      </c>
      <c r="J173" s="479">
        <v>33889000</v>
      </c>
      <c r="K173" s="479">
        <v>0</v>
      </c>
      <c r="L173" s="479">
        <v>0</v>
      </c>
      <c r="M173" s="479">
        <v>33889000</v>
      </c>
    </row>
    <row r="174" spans="1:13">
      <c r="A174" s="474" t="s">
        <v>16</v>
      </c>
      <c r="B174" s="474" t="s">
        <v>16</v>
      </c>
      <c r="C174" s="474" t="s">
        <v>16</v>
      </c>
      <c r="D174" s="474" t="s">
        <v>653</v>
      </c>
      <c r="E174" s="474" t="s">
        <v>851</v>
      </c>
      <c r="F174" s="474" t="s">
        <v>862</v>
      </c>
      <c r="G174" s="474" t="s">
        <v>719</v>
      </c>
      <c r="H174" s="474" t="s">
        <v>855</v>
      </c>
      <c r="I174" s="474" t="s">
        <v>16</v>
      </c>
      <c r="J174" s="479">
        <v>33889000</v>
      </c>
      <c r="K174" s="479">
        <v>0</v>
      </c>
      <c r="L174" s="479">
        <v>0</v>
      </c>
      <c r="M174" s="479">
        <v>33889000</v>
      </c>
    </row>
    <row r="175" spans="1:13" ht="25.5">
      <c r="A175" s="474" t="s">
        <v>16</v>
      </c>
      <c r="B175" s="474" t="s">
        <v>1020</v>
      </c>
      <c r="C175" s="478" t="s">
        <v>1021</v>
      </c>
      <c r="D175" s="474" t="s">
        <v>16</v>
      </c>
      <c r="E175" s="474" t="s">
        <v>16</v>
      </c>
      <c r="F175" s="474" t="s">
        <v>16</v>
      </c>
      <c r="G175" s="474" t="s">
        <v>16</v>
      </c>
      <c r="H175" s="474" t="s">
        <v>16</v>
      </c>
      <c r="I175" s="479">
        <v>437400000</v>
      </c>
      <c r="J175" s="479">
        <v>177736000</v>
      </c>
      <c r="K175" s="479">
        <v>0</v>
      </c>
      <c r="L175" s="479">
        <v>0</v>
      </c>
      <c r="M175" s="479">
        <v>177736000</v>
      </c>
    </row>
    <row r="176" spans="1:13">
      <c r="A176" s="474" t="s">
        <v>16</v>
      </c>
      <c r="B176" s="474" t="s">
        <v>16</v>
      </c>
      <c r="C176" s="474" t="s">
        <v>16</v>
      </c>
      <c r="D176" s="474" t="s">
        <v>653</v>
      </c>
      <c r="E176" s="474" t="s">
        <v>16</v>
      </c>
      <c r="F176" s="474" t="s">
        <v>16</v>
      </c>
      <c r="G176" s="474" t="s">
        <v>16</v>
      </c>
      <c r="H176" s="474" t="s">
        <v>16</v>
      </c>
      <c r="I176" s="479">
        <v>437400000</v>
      </c>
      <c r="J176" s="479">
        <v>177736000</v>
      </c>
      <c r="K176" s="479">
        <v>0</v>
      </c>
      <c r="L176" s="479">
        <v>0</v>
      </c>
      <c r="M176" s="479">
        <v>177736000</v>
      </c>
    </row>
    <row r="177" spans="1:13">
      <c r="A177" s="474" t="s">
        <v>16</v>
      </c>
      <c r="B177" s="474" t="s">
        <v>16</v>
      </c>
      <c r="C177" s="474" t="s">
        <v>16</v>
      </c>
      <c r="D177" s="474" t="s">
        <v>653</v>
      </c>
      <c r="E177" s="474" t="s">
        <v>746</v>
      </c>
      <c r="F177" s="474" t="s">
        <v>16</v>
      </c>
      <c r="G177" s="474" t="s">
        <v>16</v>
      </c>
      <c r="H177" s="474" t="s">
        <v>16</v>
      </c>
      <c r="I177" s="479">
        <v>90900000</v>
      </c>
      <c r="J177" s="479">
        <v>45403000</v>
      </c>
      <c r="K177" s="479">
        <v>0</v>
      </c>
      <c r="L177" s="479">
        <v>0</v>
      </c>
      <c r="M177" s="479">
        <v>45403000</v>
      </c>
    </row>
    <row r="178" spans="1:13">
      <c r="A178" s="474" t="s">
        <v>16</v>
      </c>
      <c r="B178" s="474" t="s">
        <v>16</v>
      </c>
      <c r="C178" s="474" t="s">
        <v>16</v>
      </c>
      <c r="D178" s="474" t="s">
        <v>653</v>
      </c>
      <c r="E178" s="474" t="s">
        <v>746</v>
      </c>
      <c r="F178" s="474" t="s">
        <v>815</v>
      </c>
      <c r="G178" s="474" t="s">
        <v>16</v>
      </c>
      <c r="H178" s="474" t="s">
        <v>16</v>
      </c>
      <c r="I178" s="479">
        <v>90900000</v>
      </c>
      <c r="J178" s="479">
        <v>45403000</v>
      </c>
      <c r="K178" s="479">
        <v>0</v>
      </c>
      <c r="L178" s="479">
        <v>0</v>
      </c>
      <c r="M178" s="479">
        <v>45403000</v>
      </c>
    </row>
    <row r="179" spans="1:13">
      <c r="A179" s="474" t="s">
        <v>16</v>
      </c>
      <c r="B179" s="474" t="s">
        <v>16</v>
      </c>
      <c r="C179" s="474" t="s">
        <v>16</v>
      </c>
      <c r="D179" s="474" t="s">
        <v>653</v>
      </c>
      <c r="E179" s="474" t="s">
        <v>746</v>
      </c>
      <c r="F179" s="474" t="s">
        <v>815</v>
      </c>
      <c r="G179" s="474" t="s">
        <v>829</v>
      </c>
      <c r="H179" s="474" t="s">
        <v>16</v>
      </c>
      <c r="I179" s="474" t="s">
        <v>16</v>
      </c>
      <c r="J179" s="479">
        <v>45403000</v>
      </c>
      <c r="K179" s="479">
        <v>0</v>
      </c>
      <c r="L179" s="479">
        <v>0</v>
      </c>
      <c r="M179" s="479">
        <v>45403000</v>
      </c>
    </row>
    <row r="180" spans="1:13">
      <c r="A180" s="474" t="s">
        <v>16</v>
      </c>
      <c r="B180" s="474" t="s">
        <v>16</v>
      </c>
      <c r="C180" s="474" t="s">
        <v>16</v>
      </c>
      <c r="D180" s="474" t="s">
        <v>653</v>
      </c>
      <c r="E180" s="474" t="s">
        <v>746</v>
      </c>
      <c r="F180" s="474" t="s">
        <v>815</v>
      </c>
      <c r="G180" s="474" t="s">
        <v>829</v>
      </c>
      <c r="H180" s="474" t="s">
        <v>831</v>
      </c>
      <c r="I180" s="474" t="s">
        <v>16</v>
      </c>
      <c r="J180" s="479">
        <v>45403000</v>
      </c>
      <c r="K180" s="479">
        <v>0</v>
      </c>
      <c r="L180" s="479">
        <v>0</v>
      </c>
      <c r="M180" s="479">
        <v>45403000</v>
      </c>
    </row>
    <row r="181" spans="1:13">
      <c r="A181" s="474" t="s">
        <v>16</v>
      </c>
      <c r="B181" s="474" t="s">
        <v>16</v>
      </c>
      <c r="C181" s="474" t="s">
        <v>16</v>
      </c>
      <c r="D181" s="474" t="s">
        <v>653</v>
      </c>
      <c r="E181" s="474" t="s">
        <v>851</v>
      </c>
      <c r="F181" s="474" t="s">
        <v>16</v>
      </c>
      <c r="G181" s="474" t="s">
        <v>16</v>
      </c>
      <c r="H181" s="474" t="s">
        <v>16</v>
      </c>
      <c r="I181" s="479">
        <v>346500000</v>
      </c>
      <c r="J181" s="479">
        <v>132333000</v>
      </c>
      <c r="K181" s="479">
        <v>0</v>
      </c>
      <c r="L181" s="479">
        <v>0</v>
      </c>
      <c r="M181" s="479">
        <v>132333000</v>
      </c>
    </row>
    <row r="182" spans="1:13">
      <c r="A182" s="474" t="s">
        <v>16</v>
      </c>
      <c r="B182" s="474" t="s">
        <v>16</v>
      </c>
      <c r="C182" s="474" t="s">
        <v>16</v>
      </c>
      <c r="D182" s="474" t="s">
        <v>653</v>
      </c>
      <c r="E182" s="474" t="s">
        <v>851</v>
      </c>
      <c r="F182" s="474" t="s">
        <v>862</v>
      </c>
      <c r="G182" s="474" t="s">
        <v>16</v>
      </c>
      <c r="H182" s="474" t="s">
        <v>16</v>
      </c>
      <c r="I182" s="479">
        <v>346500000</v>
      </c>
      <c r="J182" s="479">
        <v>132333000</v>
      </c>
      <c r="K182" s="479">
        <v>0</v>
      </c>
      <c r="L182" s="479">
        <v>0</v>
      </c>
      <c r="M182" s="479">
        <v>132333000</v>
      </c>
    </row>
    <row r="183" spans="1:13">
      <c r="A183" s="474" t="s">
        <v>16</v>
      </c>
      <c r="B183" s="474" t="s">
        <v>16</v>
      </c>
      <c r="C183" s="474" t="s">
        <v>16</v>
      </c>
      <c r="D183" s="474" t="s">
        <v>653</v>
      </c>
      <c r="E183" s="474" t="s">
        <v>851</v>
      </c>
      <c r="F183" s="474" t="s">
        <v>862</v>
      </c>
      <c r="G183" s="474" t="s">
        <v>699</v>
      </c>
      <c r="H183" s="474" t="s">
        <v>16</v>
      </c>
      <c r="I183" s="474" t="s">
        <v>16</v>
      </c>
      <c r="J183" s="479">
        <v>119869000</v>
      </c>
      <c r="K183" s="479">
        <v>0</v>
      </c>
      <c r="L183" s="479">
        <v>0</v>
      </c>
      <c r="M183" s="479">
        <v>119869000</v>
      </c>
    </row>
    <row r="184" spans="1:13">
      <c r="A184" s="474" t="s">
        <v>16</v>
      </c>
      <c r="B184" s="474" t="s">
        <v>16</v>
      </c>
      <c r="C184" s="474" t="s">
        <v>16</v>
      </c>
      <c r="D184" s="474" t="s">
        <v>653</v>
      </c>
      <c r="E184" s="474" t="s">
        <v>851</v>
      </c>
      <c r="F184" s="474" t="s">
        <v>862</v>
      </c>
      <c r="G184" s="474" t="s">
        <v>699</v>
      </c>
      <c r="H184" s="474" t="s">
        <v>703</v>
      </c>
      <c r="I184" s="474" t="s">
        <v>16</v>
      </c>
      <c r="J184" s="479">
        <v>119869000</v>
      </c>
      <c r="K184" s="479">
        <v>0</v>
      </c>
      <c r="L184" s="479">
        <v>0</v>
      </c>
      <c r="M184" s="479">
        <v>119869000</v>
      </c>
    </row>
    <row r="185" spans="1:13">
      <c r="A185" s="474" t="s">
        <v>16</v>
      </c>
      <c r="B185" s="474" t="s">
        <v>16</v>
      </c>
      <c r="C185" s="474" t="s">
        <v>16</v>
      </c>
      <c r="D185" s="474" t="s">
        <v>653</v>
      </c>
      <c r="E185" s="474" t="s">
        <v>851</v>
      </c>
      <c r="F185" s="474" t="s">
        <v>862</v>
      </c>
      <c r="G185" s="474" t="s">
        <v>725</v>
      </c>
      <c r="H185" s="474" t="s">
        <v>16</v>
      </c>
      <c r="I185" s="474" t="s">
        <v>16</v>
      </c>
      <c r="J185" s="479">
        <v>12464000</v>
      </c>
      <c r="K185" s="479">
        <v>0</v>
      </c>
      <c r="L185" s="479">
        <v>0</v>
      </c>
      <c r="M185" s="479">
        <v>12464000</v>
      </c>
    </row>
    <row r="186" spans="1:13">
      <c r="A186" s="474" t="s">
        <v>16</v>
      </c>
      <c r="B186" s="474" t="s">
        <v>16</v>
      </c>
      <c r="C186" s="474" t="s">
        <v>16</v>
      </c>
      <c r="D186" s="474" t="s">
        <v>653</v>
      </c>
      <c r="E186" s="474" t="s">
        <v>851</v>
      </c>
      <c r="F186" s="474" t="s">
        <v>862</v>
      </c>
      <c r="G186" s="474" t="s">
        <v>725</v>
      </c>
      <c r="H186" s="474" t="s">
        <v>727</v>
      </c>
      <c r="I186" s="474" t="s">
        <v>16</v>
      </c>
      <c r="J186" s="479">
        <v>12464000</v>
      </c>
      <c r="K186" s="479">
        <v>0</v>
      </c>
      <c r="L186" s="479">
        <v>0</v>
      </c>
      <c r="M186" s="479">
        <v>12464000</v>
      </c>
    </row>
    <row r="187" spans="1:13" ht="38.25">
      <c r="A187" s="474" t="s">
        <v>16</v>
      </c>
      <c r="B187" s="474" t="s">
        <v>1022</v>
      </c>
      <c r="C187" s="478" t="s">
        <v>1023</v>
      </c>
      <c r="D187" s="474" t="s">
        <v>16</v>
      </c>
      <c r="E187" s="474" t="s">
        <v>16</v>
      </c>
      <c r="F187" s="474" t="s">
        <v>16</v>
      </c>
      <c r="G187" s="474" t="s">
        <v>16</v>
      </c>
      <c r="H187" s="474" t="s">
        <v>16</v>
      </c>
      <c r="I187" s="479">
        <v>87800000</v>
      </c>
      <c r="J187" s="479">
        <v>58667687</v>
      </c>
      <c r="K187" s="479">
        <v>0</v>
      </c>
      <c r="L187" s="479">
        <v>0</v>
      </c>
      <c r="M187" s="479">
        <v>58667687</v>
      </c>
    </row>
    <row r="188" spans="1:13">
      <c r="A188" s="474" t="s">
        <v>16</v>
      </c>
      <c r="B188" s="474" t="s">
        <v>16</v>
      </c>
      <c r="C188" s="474" t="s">
        <v>16</v>
      </c>
      <c r="D188" s="474" t="s">
        <v>653</v>
      </c>
      <c r="E188" s="474" t="s">
        <v>16</v>
      </c>
      <c r="F188" s="474" t="s">
        <v>16</v>
      </c>
      <c r="G188" s="474" t="s">
        <v>16</v>
      </c>
      <c r="H188" s="474" t="s">
        <v>16</v>
      </c>
      <c r="I188" s="479">
        <v>87800000</v>
      </c>
      <c r="J188" s="479">
        <v>58667687</v>
      </c>
      <c r="K188" s="479">
        <v>0</v>
      </c>
      <c r="L188" s="479">
        <v>0</v>
      </c>
      <c r="M188" s="479">
        <v>58667687</v>
      </c>
    </row>
    <row r="189" spans="1:13">
      <c r="A189" s="474" t="s">
        <v>16</v>
      </c>
      <c r="B189" s="474" t="s">
        <v>16</v>
      </c>
      <c r="C189" s="474" t="s">
        <v>16</v>
      </c>
      <c r="D189" s="474" t="s">
        <v>653</v>
      </c>
      <c r="E189" s="474" t="s">
        <v>851</v>
      </c>
      <c r="F189" s="474" t="s">
        <v>16</v>
      </c>
      <c r="G189" s="474" t="s">
        <v>16</v>
      </c>
      <c r="H189" s="474" t="s">
        <v>16</v>
      </c>
      <c r="I189" s="479">
        <v>6000000</v>
      </c>
      <c r="J189" s="479">
        <v>5960000</v>
      </c>
      <c r="K189" s="479">
        <v>0</v>
      </c>
      <c r="L189" s="479">
        <v>0</v>
      </c>
      <c r="M189" s="479">
        <v>5960000</v>
      </c>
    </row>
    <row r="190" spans="1:13">
      <c r="A190" s="474" t="s">
        <v>16</v>
      </c>
      <c r="B190" s="474" t="s">
        <v>16</v>
      </c>
      <c r="C190" s="474" t="s">
        <v>16</v>
      </c>
      <c r="D190" s="474" t="s">
        <v>653</v>
      </c>
      <c r="E190" s="474" t="s">
        <v>851</v>
      </c>
      <c r="F190" s="474" t="s">
        <v>862</v>
      </c>
      <c r="G190" s="474" t="s">
        <v>16</v>
      </c>
      <c r="H190" s="474" t="s">
        <v>16</v>
      </c>
      <c r="I190" s="479">
        <v>6000000</v>
      </c>
      <c r="J190" s="479">
        <v>5960000</v>
      </c>
      <c r="K190" s="479">
        <v>0</v>
      </c>
      <c r="L190" s="479">
        <v>0</v>
      </c>
      <c r="M190" s="479">
        <v>5960000</v>
      </c>
    </row>
    <row r="191" spans="1:13">
      <c r="A191" s="474" t="s">
        <v>16</v>
      </c>
      <c r="B191" s="474" t="s">
        <v>16</v>
      </c>
      <c r="C191" s="474" t="s">
        <v>16</v>
      </c>
      <c r="D191" s="474" t="s">
        <v>653</v>
      </c>
      <c r="E191" s="474" t="s">
        <v>851</v>
      </c>
      <c r="F191" s="474" t="s">
        <v>862</v>
      </c>
      <c r="G191" s="474" t="s">
        <v>699</v>
      </c>
      <c r="H191" s="474" t="s">
        <v>16</v>
      </c>
      <c r="I191" s="474" t="s">
        <v>16</v>
      </c>
      <c r="J191" s="479">
        <v>2960000</v>
      </c>
      <c r="K191" s="479">
        <v>0</v>
      </c>
      <c r="L191" s="479">
        <v>0</v>
      </c>
      <c r="M191" s="479">
        <v>2960000</v>
      </c>
    </row>
    <row r="192" spans="1:13">
      <c r="A192" s="474" t="s">
        <v>16</v>
      </c>
      <c r="B192" s="474" t="s">
        <v>16</v>
      </c>
      <c r="C192" s="474" t="s">
        <v>16</v>
      </c>
      <c r="D192" s="474" t="s">
        <v>653</v>
      </c>
      <c r="E192" s="474" t="s">
        <v>851</v>
      </c>
      <c r="F192" s="474" t="s">
        <v>862</v>
      </c>
      <c r="G192" s="474" t="s">
        <v>699</v>
      </c>
      <c r="H192" s="474" t="s">
        <v>703</v>
      </c>
      <c r="I192" s="474" t="s">
        <v>16</v>
      </c>
      <c r="J192" s="479">
        <v>2960000</v>
      </c>
      <c r="K192" s="479">
        <v>0</v>
      </c>
      <c r="L192" s="479">
        <v>0</v>
      </c>
      <c r="M192" s="479">
        <v>2960000</v>
      </c>
    </row>
    <row r="193" spans="1:13">
      <c r="A193" s="474" t="s">
        <v>16</v>
      </c>
      <c r="B193" s="474" t="s">
        <v>16</v>
      </c>
      <c r="C193" s="474" t="s">
        <v>16</v>
      </c>
      <c r="D193" s="474" t="s">
        <v>653</v>
      </c>
      <c r="E193" s="474" t="s">
        <v>851</v>
      </c>
      <c r="F193" s="474" t="s">
        <v>862</v>
      </c>
      <c r="G193" s="474" t="s">
        <v>725</v>
      </c>
      <c r="H193" s="474" t="s">
        <v>16</v>
      </c>
      <c r="I193" s="474" t="s">
        <v>16</v>
      </c>
      <c r="J193" s="479">
        <v>3000000</v>
      </c>
      <c r="K193" s="479">
        <v>0</v>
      </c>
      <c r="L193" s="479">
        <v>0</v>
      </c>
      <c r="M193" s="479">
        <v>3000000</v>
      </c>
    </row>
    <row r="194" spans="1:13">
      <c r="A194" s="474" t="s">
        <v>16</v>
      </c>
      <c r="B194" s="474" t="s">
        <v>16</v>
      </c>
      <c r="C194" s="474" t="s">
        <v>16</v>
      </c>
      <c r="D194" s="474" t="s">
        <v>653</v>
      </c>
      <c r="E194" s="474" t="s">
        <v>851</v>
      </c>
      <c r="F194" s="474" t="s">
        <v>862</v>
      </c>
      <c r="G194" s="474" t="s">
        <v>725</v>
      </c>
      <c r="H194" s="474" t="s">
        <v>727</v>
      </c>
      <c r="I194" s="474" t="s">
        <v>16</v>
      </c>
      <c r="J194" s="479">
        <v>3000000</v>
      </c>
      <c r="K194" s="479">
        <v>0</v>
      </c>
      <c r="L194" s="479">
        <v>0</v>
      </c>
      <c r="M194" s="479">
        <v>3000000</v>
      </c>
    </row>
    <row r="195" spans="1:13">
      <c r="A195" s="474" t="s">
        <v>16</v>
      </c>
      <c r="B195" s="474" t="s">
        <v>16</v>
      </c>
      <c r="C195" s="474" t="s">
        <v>16</v>
      </c>
      <c r="D195" s="474" t="s">
        <v>653</v>
      </c>
      <c r="E195" s="474" t="s">
        <v>881</v>
      </c>
      <c r="F195" s="474" t="s">
        <v>16</v>
      </c>
      <c r="G195" s="474" t="s">
        <v>16</v>
      </c>
      <c r="H195" s="474" t="s">
        <v>16</v>
      </c>
      <c r="I195" s="479">
        <v>81800000</v>
      </c>
      <c r="J195" s="479">
        <v>52707687</v>
      </c>
      <c r="K195" s="479">
        <v>0</v>
      </c>
      <c r="L195" s="479">
        <v>0</v>
      </c>
      <c r="M195" s="479">
        <v>52707687</v>
      </c>
    </row>
    <row r="196" spans="1:13">
      <c r="A196" s="474" t="s">
        <v>16</v>
      </c>
      <c r="B196" s="474" t="s">
        <v>16</v>
      </c>
      <c r="C196" s="474" t="s">
        <v>16</v>
      </c>
      <c r="D196" s="474" t="s">
        <v>653</v>
      </c>
      <c r="E196" s="474" t="s">
        <v>881</v>
      </c>
      <c r="F196" s="474" t="s">
        <v>883</v>
      </c>
      <c r="G196" s="474" t="s">
        <v>16</v>
      </c>
      <c r="H196" s="474" t="s">
        <v>16</v>
      </c>
      <c r="I196" s="479">
        <v>81800000</v>
      </c>
      <c r="J196" s="479">
        <v>52707687</v>
      </c>
      <c r="K196" s="479">
        <v>0</v>
      </c>
      <c r="L196" s="479">
        <v>0</v>
      </c>
      <c r="M196" s="479">
        <v>52707687</v>
      </c>
    </row>
    <row r="197" spans="1:13">
      <c r="A197" s="474" t="s">
        <v>16</v>
      </c>
      <c r="B197" s="474" t="s">
        <v>16</v>
      </c>
      <c r="C197" s="474" t="s">
        <v>16</v>
      </c>
      <c r="D197" s="474" t="s">
        <v>653</v>
      </c>
      <c r="E197" s="474" t="s">
        <v>881</v>
      </c>
      <c r="F197" s="474" t="s">
        <v>883</v>
      </c>
      <c r="G197" s="474" t="s">
        <v>825</v>
      </c>
      <c r="H197" s="474" t="s">
        <v>16</v>
      </c>
      <c r="I197" s="474" t="s">
        <v>16</v>
      </c>
      <c r="J197" s="479">
        <v>1679687</v>
      </c>
      <c r="K197" s="479">
        <v>0</v>
      </c>
      <c r="L197" s="479">
        <v>0</v>
      </c>
      <c r="M197" s="479">
        <v>1679687</v>
      </c>
    </row>
    <row r="198" spans="1:13">
      <c r="A198" s="474" t="s">
        <v>16</v>
      </c>
      <c r="B198" s="474" t="s">
        <v>16</v>
      </c>
      <c r="C198" s="474" t="s">
        <v>16</v>
      </c>
      <c r="D198" s="474" t="s">
        <v>653</v>
      </c>
      <c r="E198" s="474" t="s">
        <v>881</v>
      </c>
      <c r="F198" s="474" t="s">
        <v>883</v>
      </c>
      <c r="G198" s="474" t="s">
        <v>825</v>
      </c>
      <c r="H198" s="474" t="s">
        <v>827</v>
      </c>
      <c r="I198" s="474" t="s">
        <v>16</v>
      </c>
      <c r="J198" s="479">
        <v>1679687</v>
      </c>
      <c r="K198" s="479">
        <v>0</v>
      </c>
      <c r="L198" s="479">
        <v>0</v>
      </c>
      <c r="M198" s="479">
        <v>1679687</v>
      </c>
    </row>
    <row r="199" spans="1:13">
      <c r="A199" s="474" t="s">
        <v>16</v>
      </c>
      <c r="B199" s="474" t="s">
        <v>16</v>
      </c>
      <c r="C199" s="474" t="s">
        <v>16</v>
      </c>
      <c r="D199" s="474" t="s">
        <v>653</v>
      </c>
      <c r="E199" s="474" t="s">
        <v>881</v>
      </c>
      <c r="F199" s="474" t="s">
        <v>883</v>
      </c>
      <c r="G199" s="474" t="s">
        <v>829</v>
      </c>
      <c r="H199" s="474" t="s">
        <v>16</v>
      </c>
      <c r="I199" s="474" t="s">
        <v>16</v>
      </c>
      <c r="J199" s="479">
        <v>51028000</v>
      </c>
      <c r="K199" s="479">
        <v>0</v>
      </c>
      <c r="L199" s="479">
        <v>0</v>
      </c>
      <c r="M199" s="479">
        <v>51028000</v>
      </c>
    </row>
    <row r="200" spans="1:13">
      <c r="A200" s="474" t="s">
        <v>16</v>
      </c>
      <c r="B200" s="474" t="s">
        <v>16</v>
      </c>
      <c r="C200" s="474" t="s">
        <v>16</v>
      </c>
      <c r="D200" s="474" t="s">
        <v>653</v>
      </c>
      <c r="E200" s="474" t="s">
        <v>881</v>
      </c>
      <c r="F200" s="474" t="s">
        <v>883</v>
      </c>
      <c r="G200" s="474" t="s">
        <v>829</v>
      </c>
      <c r="H200" s="474" t="s">
        <v>831</v>
      </c>
      <c r="I200" s="474" t="s">
        <v>16</v>
      </c>
      <c r="J200" s="479">
        <v>51028000</v>
      </c>
      <c r="K200" s="479">
        <v>0</v>
      </c>
      <c r="L200" s="479">
        <v>0</v>
      </c>
      <c r="M200" s="479">
        <v>51028000</v>
      </c>
    </row>
    <row r="201" spans="1:13" ht="51">
      <c r="A201" s="474" t="s">
        <v>16</v>
      </c>
      <c r="B201" s="474" t="s">
        <v>1024</v>
      </c>
      <c r="C201" s="478" t="s">
        <v>1025</v>
      </c>
      <c r="D201" s="474" t="s">
        <v>16</v>
      </c>
      <c r="E201" s="474" t="s">
        <v>16</v>
      </c>
      <c r="F201" s="474" t="s">
        <v>16</v>
      </c>
      <c r="G201" s="474" t="s">
        <v>16</v>
      </c>
      <c r="H201" s="474" t="s">
        <v>16</v>
      </c>
      <c r="I201" s="479">
        <v>1300000</v>
      </c>
      <c r="J201" s="479">
        <v>1300000</v>
      </c>
      <c r="K201" s="479">
        <v>0</v>
      </c>
      <c r="L201" s="479">
        <v>0</v>
      </c>
      <c r="M201" s="479">
        <v>1300000</v>
      </c>
    </row>
    <row r="202" spans="1:13">
      <c r="A202" s="474" t="s">
        <v>16</v>
      </c>
      <c r="B202" s="474" t="s">
        <v>16</v>
      </c>
      <c r="C202" s="474" t="s">
        <v>16</v>
      </c>
      <c r="D202" s="474" t="s">
        <v>653</v>
      </c>
      <c r="E202" s="474" t="s">
        <v>16</v>
      </c>
      <c r="F202" s="474" t="s">
        <v>16</v>
      </c>
      <c r="G202" s="474" t="s">
        <v>16</v>
      </c>
      <c r="H202" s="474" t="s">
        <v>16</v>
      </c>
      <c r="I202" s="479">
        <v>1300000</v>
      </c>
      <c r="J202" s="479">
        <v>1300000</v>
      </c>
      <c r="K202" s="479">
        <v>0</v>
      </c>
      <c r="L202" s="479">
        <v>0</v>
      </c>
      <c r="M202" s="479">
        <v>1300000</v>
      </c>
    </row>
    <row r="203" spans="1:13">
      <c r="A203" s="474" t="s">
        <v>16</v>
      </c>
      <c r="B203" s="474" t="s">
        <v>16</v>
      </c>
      <c r="C203" s="474" t="s">
        <v>16</v>
      </c>
      <c r="D203" s="474" t="s">
        <v>653</v>
      </c>
      <c r="E203" s="474" t="s">
        <v>851</v>
      </c>
      <c r="F203" s="474" t="s">
        <v>16</v>
      </c>
      <c r="G203" s="474" t="s">
        <v>16</v>
      </c>
      <c r="H203" s="474" t="s">
        <v>16</v>
      </c>
      <c r="I203" s="479">
        <v>1300000</v>
      </c>
      <c r="J203" s="479">
        <v>1300000</v>
      </c>
      <c r="K203" s="479">
        <v>0</v>
      </c>
      <c r="L203" s="479">
        <v>0</v>
      </c>
      <c r="M203" s="479">
        <v>1300000</v>
      </c>
    </row>
    <row r="204" spans="1:13">
      <c r="A204" s="474" t="s">
        <v>16</v>
      </c>
      <c r="B204" s="474" t="s">
        <v>16</v>
      </c>
      <c r="C204" s="474" t="s">
        <v>16</v>
      </c>
      <c r="D204" s="474" t="s">
        <v>653</v>
      </c>
      <c r="E204" s="474" t="s">
        <v>851</v>
      </c>
      <c r="F204" s="474" t="s">
        <v>862</v>
      </c>
      <c r="G204" s="474" t="s">
        <v>16</v>
      </c>
      <c r="H204" s="474" t="s">
        <v>16</v>
      </c>
      <c r="I204" s="479">
        <v>1300000</v>
      </c>
      <c r="J204" s="479">
        <v>1300000</v>
      </c>
      <c r="K204" s="479">
        <v>0</v>
      </c>
      <c r="L204" s="479">
        <v>0</v>
      </c>
      <c r="M204" s="479">
        <v>1300000</v>
      </c>
    </row>
    <row r="205" spans="1:13">
      <c r="A205" s="474" t="s">
        <v>16</v>
      </c>
      <c r="B205" s="474" t="s">
        <v>16</v>
      </c>
      <c r="C205" s="474" t="s">
        <v>16</v>
      </c>
      <c r="D205" s="474" t="s">
        <v>653</v>
      </c>
      <c r="E205" s="474" t="s">
        <v>851</v>
      </c>
      <c r="F205" s="474" t="s">
        <v>862</v>
      </c>
      <c r="G205" s="474" t="s">
        <v>707</v>
      </c>
      <c r="H205" s="474" t="s">
        <v>16</v>
      </c>
      <c r="I205" s="474" t="s">
        <v>16</v>
      </c>
      <c r="J205" s="479">
        <v>1300000</v>
      </c>
      <c r="K205" s="479">
        <v>0</v>
      </c>
      <c r="L205" s="479">
        <v>0</v>
      </c>
      <c r="M205" s="479">
        <v>1300000</v>
      </c>
    </row>
    <row r="206" spans="1:13">
      <c r="A206" s="474" t="s">
        <v>16</v>
      </c>
      <c r="B206" s="474" t="s">
        <v>16</v>
      </c>
      <c r="C206" s="474" t="s">
        <v>16</v>
      </c>
      <c r="D206" s="474" t="s">
        <v>653</v>
      </c>
      <c r="E206" s="474" t="s">
        <v>851</v>
      </c>
      <c r="F206" s="474" t="s">
        <v>862</v>
      </c>
      <c r="G206" s="474" t="s">
        <v>707</v>
      </c>
      <c r="H206" s="474" t="s">
        <v>709</v>
      </c>
      <c r="I206" s="474" t="s">
        <v>16</v>
      </c>
      <c r="J206" s="479">
        <v>500000</v>
      </c>
      <c r="K206" s="479">
        <v>0</v>
      </c>
      <c r="L206" s="479">
        <v>0</v>
      </c>
      <c r="M206" s="479">
        <v>500000</v>
      </c>
    </row>
    <row r="207" spans="1:13">
      <c r="A207" s="474" t="s">
        <v>16</v>
      </c>
      <c r="B207" s="474" t="s">
        <v>16</v>
      </c>
      <c r="C207" s="474" t="s">
        <v>16</v>
      </c>
      <c r="D207" s="474" t="s">
        <v>653</v>
      </c>
      <c r="E207" s="474" t="s">
        <v>851</v>
      </c>
      <c r="F207" s="474" t="s">
        <v>862</v>
      </c>
      <c r="G207" s="474" t="s">
        <v>707</v>
      </c>
      <c r="H207" s="474" t="s">
        <v>868</v>
      </c>
      <c r="I207" s="474" t="s">
        <v>16</v>
      </c>
      <c r="J207" s="479">
        <v>800000</v>
      </c>
      <c r="K207" s="479">
        <v>0</v>
      </c>
      <c r="L207" s="479">
        <v>0</v>
      </c>
      <c r="M207" s="479">
        <v>800000</v>
      </c>
    </row>
    <row r="209" spans="2:13">
      <c r="B209" s="605"/>
      <c r="C209" s="605"/>
      <c r="D209" s="605"/>
      <c r="E209" s="605"/>
      <c r="F209" s="605"/>
      <c r="G209" s="605"/>
      <c r="J209" s="603"/>
      <c r="K209" s="603"/>
      <c r="L209" s="603"/>
      <c r="M209" s="603"/>
    </row>
    <row r="210" spans="2:13">
      <c r="B210" s="604"/>
      <c r="C210" s="604"/>
      <c r="D210" s="604"/>
      <c r="E210" s="604"/>
      <c r="F210" s="604"/>
      <c r="G210" s="604"/>
      <c r="I210" s="621"/>
      <c r="J210" s="621"/>
      <c r="K210" s="621"/>
      <c r="L210" s="621"/>
      <c r="M210" s="621"/>
    </row>
    <row r="211" spans="2:13">
      <c r="B211" s="95"/>
      <c r="C211" s="95"/>
      <c r="D211" s="620"/>
      <c r="E211" s="620"/>
      <c r="F211" s="620"/>
      <c r="G211" s="620"/>
      <c r="I211" s="95"/>
      <c r="L211" s="95"/>
    </row>
    <row r="212" spans="2:13">
      <c r="B212"/>
      <c r="C212"/>
      <c r="D212"/>
      <c r="E212"/>
      <c r="F212"/>
      <c r="G212"/>
      <c r="H212"/>
    </row>
    <row r="213" spans="2:13">
      <c r="B213"/>
      <c r="C213"/>
      <c r="D213"/>
      <c r="E213"/>
      <c r="F213"/>
      <c r="G213"/>
      <c r="H213"/>
    </row>
  </sheetData>
  <mergeCells count="9">
    <mergeCell ref="A6:M6"/>
    <mergeCell ref="A7:M7"/>
    <mergeCell ref="A8:M8"/>
    <mergeCell ref="A1:C2"/>
    <mergeCell ref="D211:G211"/>
    <mergeCell ref="B209:G209"/>
    <mergeCell ref="B210:G210"/>
    <mergeCell ref="J209:M209"/>
    <mergeCell ref="I210:M210"/>
  </mergeCells>
  <pageMargins left="0" right="0" top="0" bottom="0" header="0.31496062992125984" footer="0.31496062992125984"/>
  <pageSetup paperSize="9" scale="74" fitToHeight="0"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40C4-4A6C-4349-A776-F4F51FEC8120}">
  <sheetPr>
    <pageSetUpPr fitToPage="1"/>
  </sheetPr>
  <dimension ref="A1:M28"/>
  <sheetViews>
    <sheetView tabSelected="1" topLeftCell="A22" workbookViewId="0">
      <selection activeCell="F38" sqref="F38"/>
    </sheetView>
  </sheetViews>
  <sheetFormatPr defaultColWidth="8.875" defaultRowHeight="15"/>
  <cols>
    <col min="1" max="1" width="4.375" style="513" customWidth="1"/>
    <col min="4" max="4" width="38.25" customWidth="1"/>
    <col min="5" max="5" width="15.25" bestFit="1" customWidth="1"/>
    <col min="6" max="7" width="14.75" bestFit="1" customWidth="1"/>
    <col min="8" max="8" width="8.875" bestFit="1" customWidth="1"/>
    <col min="9" max="9" width="9.5" bestFit="1" customWidth="1"/>
    <col min="11" max="11" width="12.75" customWidth="1"/>
  </cols>
  <sheetData>
    <row r="1" spans="1:13" ht="15.75">
      <c r="A1" s="594" t="s">
        <v>404</v>
      </c>
      <c r="B1" s="594"/>
      <c r="C1" s="594"/>
      <c r="H1" s="528" t="s">
        <v>158</v>
      </c>
      <c r="I1" s="528"/>
    </row>
    <row r="2" spans="1:13" ht="21.75" customHeight="1">
      <c r="A2" s="594"/>
      <c r="B2" s="594"/>
      <c r="C2" s="594"/>
    </row>
    <row r="3" spans="1:13" ht="18.75">
      <c r="A3" s="623" t="s">
        <v>1042</v>
      </c>
      <c r="B3" s="623"/>
      <c r="C3" s="623"/>
      <c r="D3" s="623"/>
      <c r="E3" s="623"/>
      <c r="F3" s="623"/>
      <c r="G3" s="623"/>
      <c r="H3" s="623"/>
      <c r="I3" s="623"/>
    </row>
    <row r="4" spans="1:13" ht="16.5">
      <c r="A4" s="683" t="s">
        <v>1048</v>
      </c>
      <c r="B4" s="683"/>
      <c r="C4" s="683"/>
      <c r="D4" s="683"/>
      <c r="E4" s="683"/>
      <c r="F4" s="683"/>
      <c r="G4" s="683"/>
      <c r="H4" s="683"/>
      <c r="I4" s="683"/>
      <c r="J4" s="688"/>
      <c r="K4" s="688"/>
      <c r="L4" s="688"/>
      <c r="M4" s="688"/>
    </row>
    <row r="5" spans="1:13" ht="18.75">
      <c r="A5" s="624"/>
      <c r="B5" s="624"/>
      <c r="C5" s="626"/>
      <c r="D5" s="628"/>
      <c r="E5" s="628"/>
      <c r="F5" s="628"/>
      <c r="G5" s="628"/>
      <c r="H5" s="628"/>
      <c r="I5" s="628"/>
    </row>
    <row r="6" spans="1:13" ht="15.75">
      <c r="A6" s="625"/>
      <c r="B6" s="625"/>
      <c r="C6" s="627"/>
      <c r="D6" s="629" t="s">
        <v>1045</v>
      </c>
      <c r="E6" s="629"/>
      <c r="F6" s="629"/>
      <c r="G6" s="629"/>
      <c r="H6" s="629"/>
      <c r="I6" s="629"/>
    </row>
    <row r="7" spans="1:13">
      <c r="A7" s="630" t="s">
        <v>20</v>
      </c>
      <c r="B7" s="622" t="s">
        <v>166</v>
      </c>
      <c r="C7" s="622"/>
      <c r="D7" s="622"/>
      <c r="E7" s="622" t="s">
        <v>184</v>
      </c>
      <c r="F7" s="622" t="s">
        <v>167</v>
      </c>
      <c r="G7" s="622" t="s">
        <v>186</v>
      </c>
      <c r="H7" s="622"/>
      <c r="I7" s="622" t="s">
        <v>1027</v>
      </c>
    </row>
    <row r="8" spans="1:13" ht="20.25" customHeight="1">
      <c r="A8" s="631"/>
      <c r="B8" s="622"/>
      <c r="C8" s="622"/>
      <c r="D8" s="622"/>
      <c r="E8" s="622"/>
      <c r="F8" s="622"/>
      <c r="G8" s="622"/>
      <c r="H8" s="622"/>
      <c r="I8" s="622"/>
    </row>
    <row r="9" spans="1:13" ht="36" customHeight="1">
      <c r="A9" s="632"/>
      <c r="B9" s="622"/>
      <c r="C9" s="622"/>
      <c r="D9" s="622"/>
      <c r="E9" s="622"/>
      <c r="F9" s="622"/>
      <c r="G9" s="341" t="s">
        <v>169</v>
      </c>
      <c r="H9" s="357" t="s">
        <v>1044</v>
      </c>
      <c r="I9" s="622"/>
    </row>
    <row r="10" spans="1:13" s="503" customFormat="1" ht="15.75">
      <c r="A10" s="500" t="s">
        <v>1</v>
      </c>
      <c r="B10" s="637" t="s">
        <v>2</v>
      </c>
      <c r="C10" s="637"/>
      <c r="D10" s="637"/>
      <c r="E10" s="501">
        <v>1</v>
      </c>
      <c r="F10" s="501">
        <v>2</v>
      </c>
      <c r="G10" s="501" t="s">
        <v>171</v>
      </c>
      <c r="H10" s="502" t="s">
        <v>172</v>
      </c>
      <c r="I10" s="502">
        <v>5</v>
      </c>
    </row>
    <row r="11" spans="1:13" s="507" customFormat="1" ht="54" customHeight="1">
      <c r="A11" s="51">
        <v>1</v>
      </c>
      <c r="B11" s="633" t="s">
        <v>1028</v>
      </c>
      <c r="C11" s="633"/>
      <c r="D11" s="633"/>
      <c r="E11" s="520">
        <f>142953331+68479000+227904233</f>
        <v>439336564</v>
      </c>
      <c r="F11" s="515">
        <f>30135068886-25300000000</f>
        <v>4835068886</v>
      </c>
      <c r="G11" s="519">
        <f>+F11-E11</f>
        <v>4395732322</v>
      </c>
      <c r="H11" s="521">
        <f>+G11/E11*100</f>
        <v>1000.5386945212235</v>
      </c>
      <c r="I11" s="506"/>
    </row>
    <row r="12" spans="1:13" s="507" customFormat="1" ht="51" customHeight="1">
      <c r="A12" s="51">
        <v>2</v>
      </c>
      <c r="B12" s="633" t="s">
        <v>1029</v>
      </c>
      <c r="C12" s="633"/>
      <c r="D12" s="633"/>
      <c r="E12" s="504"/>
      <c r="F12" s="505"/>
      <c r="G12" s="519">
        <f t="shared" ref="G12:G23" si="0">+F12-E12</f>
        <v>0</v>
      </c>
      <c r="H12" s="506"/>
      <c r="I12" s="506"/>
    </row>
    <row r="13" spans="1:13" s="507" customFormat="1" ht="45" customHeight="1">
      <c r="A13" s="51">
        <v>3</v>
      </c>
      <c r="B13" s="633" t="s">
        <v>1030</v>
      </c>
      <c r="C13" s="633"/>
      <c r="D13" s="633"/>
      <c r="E13" s="520">
        <f>283376000+583751000</f>
        <v>867127000</v>
      </c>
      <c r="F13" s="505"/>
      <c r="G13" s="519">
        <f t="shared" si="0"/>
        <v>-867127000</v>
      </c>
      <c r="H13" s="506"/>
      <c r="I13" s="506"/>
    </row>
    <row r="14" spans="1:13" s="507" customFormat="1" ht="87" customHeight="1">
      <c r="A14" s="51">
        <v>4</v>
      </c>
      <c r="B14" s="633" t="s">
        <v>1031</v>
      </c>
      <c r="C14" s="633"/>
      <c r="D14" s="633"/>
      <c r="E14" s="520">
        <v>6468000000</v>
      </c>
      <c r="F14" s="515">
        <v>25300000000</v>
      </c>
      <c r="G14" s="519">
        <f t="shared" si="0"/>
        <v>18832000000</v>
      </c>
      <c r="H14" s="506"/>
      <c r="I14" s="506"/>
    </row>
    <row r="15" spans="1:13" s="507" customFormat="1" ht="40.5" customHeight="1">
      <c r="A15" s="51">
        <v>5</v>
      </c>
      <c r="B15" s="633" t="s">
        <v>1032</v>
      </c>
      <c r="C15" s="633"/>
      <c r="D15" s="633"/>
      <c r="E15" s="504"/>
      <c r="F15" s="515">
        <f>10956336850+3543663150</f>
        <v>14500000000</v>
      </c>
      <c r="G15" s="519">
        <f t="shared" si="0"/>
        <v>14500000000</v>
      </c>
      <c r="H15" s="506"/>
      <c r="I15" s="506"/>
    </row>
    <row r="16" spans="1:13" s="507" customFormat="1" ht="43.5" customHeight="1">
      <c r="A16" s="51">
        <v>6</v>
      </c>
      <c r="B16" s="633" t="s">
        <v>1033</v>
      </c>
      <c r="C16" s="633"/>
      <c r="D16" s="633"/>
      <c r="E16" s="520">
        <f>371975145+24535400+631496982</f>
        <v>1028007527</v>
      </c>
      <c r="F16" s="515">
        <v>952334721</v>
      </c>
      <c r="G16" s="519">
        <f t="shared" si="0"/>
        <v>-75672806</v>
      </c>
      <c r="H16" s="506"/>
      <c r="I16" s="506"/>
      <c r="K16" s="522"/>
    </row>
    <row r="17" spans="1:11" ht="34.5" customHeight="1">
      <c r="A17" s="508">
        <v>7</v>
      </c>
      <c r="B17" s="633" t="s">
        <v>1034</v>
      </c>
      <c r="C17" s="633"/>
      <c r="D17" s="633"/>
      <c r="E17" s="509"/>
      <c r="F17" s="510"/>
      <c r="G17" s="519">
        <f t="shared" si="0"/>
        <v>0</v>
      </c>
      <c r="H17" s="511"/>
      <c r="I17" s="511"/>
    </row>
    <row r="18" spans="1:11" ht="28.5" customHeight="1">
      <c r="A18" s="508">
        <v>8</v>
      </c>
      <c r="B18" s="633" t="s">
        <v>1035</v>
      </c>
      <c r="C18" s="633"/>
      <c r="D18" s="633"/>
      <c r="E18" s="509"/>
      <c r="F18" s="510"/>
      <c r="G18" s="519">
        <f t="shared" si="0"/>
        <v>0</v>
      </c>
      <c r="H18" s="511"/>
      <c r="I18" s="511"/>
    </row>
    <row r="19" spans="1:11" s="507" customFormat="1" ht="38.25" customHeight="1">
      <c r="A19" s="51">
        <v>9</v>
      </c>
      <c r="B19" s="633" t="s">
        <v>1036</v>
      </c>
      <c r="C19" s="633"/>
      <c r="D19" s="633"/>
      <c r="E19" s="504"/>
      <c r="F19" s="505"/>
      <c r="G19" s="519">
        <f t="shared" si="0"/>
        <v>0</v>
      </c>
      <c r="H19" s="506"/>
      <c r="I19" s="506"/>
    </row>
    <row r="20" spans="1:11" s="507" customFormat="1" ht="48" customHeight="1">
      <c r="A20" s="51">
        <v>10</v>
      </c>
      <c r="B20" s="633" t="s">
        <v>1037</v>
      </c>
      <c r="C20" s="633"/>
      <c r="D20" s="633"/>
      <c r="E20" s="504"/>
      <c r="F20" s="505"/>
      <c r="G20" s="519">
        <f t="shared" si="0"/>
        <v>0</v>
      </c>
      <c r="H20" s="506"/>
      <c r="I20" s="506"/>
    </row>
    <row r="21" spans="1:11" s="507" customFormat="1" ht="53.25" customHeight="1">
      <c r="A21" s="51">
        <v>11</v>
      </c>
      <c r="B21" s="633" t="s">
        <v>1038</v>
      </c>
      <c r="C21" s="633"/>
      <c r="D21" s="633"/>
      <c r="E21" s="504"/>
      <c r="F21" s="515"/>
      <c r="G21" s="519">
        <f t="shared" si="0"/>
        <v>0</v>
      </c>
      <c r="H21" s="506"/>
      <c r="I21" s="506"/>
    </row>
    <row r="22" spans="1:11" s="507" customFormat="1" ht="84" customHeight="1">
      <c r="A22" s="51">
        <v>12</v>
      </c>
      <c r="B22" s="633" t="s">
        <v>1039</v>
      </c>
      <c r="C22" s="633"/>
      <c r="D22" s="633"/>
      <c r="E22" s="520">
        <v>1473127535</v>
      </c>
      <c r="F22" s="515">
        <f>41569616629-3543663150</f>
        <v>38025953479</v>
      </c>
      <c r="G22" s="519">
        <f t="shared" si="0"/>
        <v>36552825944</v>
      </c>
      <c r="H22" s="523">
        <f>+G22/E22*100</f>
        <v>2481.3076312499993</v>
      </c>
      <c r="I22" s="506"/>
    </row>
    <row r="23" spans="1:11" ht="33.75" customHeight="1">
      <c r="A23" s="51">
        <v>13</v>
      </c>
      <c r="B23" s="633" t="s">
        <v>1040</v>
      </c>
      <c r="C23" s="633"/>
      <c r="D23" s="633"/>
      <c r="E23" s="509"/>
      <c r="F23" s="510"/>
      <c r="G23" s="519">
        <f t="shared" si="0"/>
        <v>0</v>
      </c>
      <c r="H23" s="511"/>
      <c r="I23" s="511"/>
    </row>
    <row r="24" spans="1:11" ht="33.75" customHeight="1">
      <c r="A24" s="516"/>
      <c r="B24" s="622" t="s">
        <v>1043</v>
      </c>
      <c r="C24" s="622"/>
      <c r="D24" s="622"/>
      <c r="E24" s="518">
        <f>SUM(E11:E23)</f>
        <v>10275598626</v>
      </c>
      <c r="F24" s="518">
        <f>SUM(F11:F23)</f>
        <v>83613357086</v>
      </c>
      <c r="G24" s="518">
        <f>SUM(G11:G23)</f>
        <v>73337758460</v>
      </c>
      <c r="H24" s="518">
        <f>+G24/E24*100</f>
        <v>713.70789312883392</v>
      </c>
      <c r="I24" s="517"/>
    </row>
    <row r="25" spans="1:11" ht="58.5" customHeight="1">
      <c r="A25" s="635" t="s">
        <v>1041</v>
      </c>
      <c r="B25" s="636"/>
      <c r="C25" s="636"/>
      <c r="D25" s="636"/>
      <c r="E25" s="636"/>
      <c r="F25" s="636"/>
      <c r="G25" s="636"/>
      <c r="H25" s="636"/>
      <c r="I25" s="636"/>
    </row>
    <row r="26" spans="1:11" ht="15.75">
      <c r="A26" s="499"/>
      <c r="B26" s="512"/>
      <c r="C26" s="512"/>
      <c r="D26" s="512"/>
      <c r="E26" s="512"/>
      <c r="F26" s="603"/>
      <c r="G26" s="603"/>
      <c r="H26" s="603"/>
      <c r="I26" s="603"/>
      <c r="J26" s="294"/>
    </row>
    <row r="27" spans="1:11" ht="18.75">
      <c r="A27" s="623"/>
      <c r="B27" s="623"/>
      <c r="C27" s="623"/>
      <c r="F27" s="621"/>
      <c r="G27" s="621"/>
      <c r="H27" s="621"/>
      <c r="I27" s="621"/>
      <c r="J27" s="321"/>
      <c r="K27" s="321"/>
    </row>
    <row r="28" spans="1:11" ht="15.75">
      <c r="F28" s="634"/>
      <c r="G28" s="634"/>
      <c r="H28" s="634"/>
      <c r="I28" s="634"/>
      <c r="J28" s="514"/>
      <c r="K28" s="514"/>
    </row>
  </sheetData>
  <mergeCells count="34">
    <mergeCell ref="B21:D21"/>
    <mergeCell ref="B10:D10"/>
    <mergeCell ref="B16:D16"/>
    <mergeCell ref="B17:D17"/>
    <mergeCell ref="B18:D18"/>
    <mergeCell ref="B19:D19"/>
    <mergeCell ref="B20:D20"/>
    <mergeCell ref="F27:I27"/>
    <mergeCell ref="F26:I26"/>
    <mergeCell ref="F28:I28"/>
    <mergeCell ref="B24:D24"/>
    <mergeCell ref="B22:D22"/>
    <mergeCell ref="B23:D23"/>
    <mergeCell ref="A25:I25"/>
    <mergeCell ref="A27:C27"/>
    <mergeCell ref="B11:D11"/>
    <mergeCell ref="B12:D12"/>
    <mergeCell ref="B13:D13"/>
    <mergeCell ref="B14:D14"/>
    <mergeCell ref="B15:D15"/>
    <mergeCell ref="I7:I9"/>
    <mergeCell ref="H1:I1"/>
    <mergeCell ref="A3:I3"/>
    <mergeCell ref="A4:I4"/>
    <mergeCell ref="A5:B6"/>
    <mergeCell ref="C5:C6"/>
    <mergeCell ref="D5:I5"/>
    <mergeCell ref="D6:I6"/>
    <mergeCell ref="A7:A9"/>
    <mergeCell ref="B7:D9"/>
    <mergeCell ref="E7:E9"/>
    <mergeCell ref="F7:F9"/>
    <mergeCell ref="G7:H8"/>
    <mergeCell ref="A1:C2"/>
  </mergeCells>
  <pageMargins left="0" right="0" top="0" bottom="0" header="0.31496062992125984" footer="0.31496062992125984"/>
  <pageSetup paperSize="9" scale="76" fitToHeight="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23</vt:i4>
      </vt:variant>
    </vt:vector>
  </HeadingPairs>
  <TitlesOfParts>
    <vt:vector size="38" baseType="lpstr">
      <vt:lpstr>58</vt:lpstr>
      <vt:lpstr>59</vt:lpstr>
      <vt:lpstr>59a</vt:lpstr>
      <vt:lpstr>60</vt:lpstr>
      <vt:lpstr>61</vt:lpstr>
      <vt:lpstr>62</vt:lpstr>
      <vt:lpstr>63</vt:lpstr>
      <vt:lpstr>64</vt:lpstr>
      <vt:lpstr>69a</vt:lpstr>
      <vt:lpstr>66</vt:lpstr>
      <vt:lpstr>67</vt:lpstr>
      <vt:lpstr>68</vt:lpstr>
      <vt:lpstr>69</vt:lpstr>
      <vt:lpstr>70</vt:lpstr>
      <vt:lpstr>Sheet5</vt:lpstr>
      <vt:lpstr>'58'!Print_Area</vt:lpstr>
      <vt:lpstr>'59'!Print_Area</vt:lpstr>
      <vt:lpstr>'59a'!Print_Area</vt:lpstr>
      <vt:lpstr>'60'!Print_Area</vt:lpstr>
      <vt:lpstr>'61'!Print_Area</vt:lpstr>
      <vt:lpstr>'62'!Print_Area</vt:lpstr>
      <vt:lpstr>'63'!Print_Area</vt:lpstr>
      <vt:lpstr>'64'!Print_Area</vt:lpstr>
      <vt:lpstr>'66'!Print_Area</vt:lpstr>
      <vt:lpstr>'67'!Print_Area</vt:lpstr>
      <vt:lpstr>'68'!Print_Area</vt:lpstr>
      <vt:lpstr>'69'!Print_Area</vt:lpstr>
      <vt:lpstr>'69a'!Print_Area</vt:lpstr>
      <vt:lpstr>'70'!Print_Area</vt:lpstr>
      <vt:lpstr>'60'!Print_Titles</vt:lpstr>
      <vt:lpstr>'61'!Print_Titles</vt:lpstr>
      <vt:lpstr>'62'!Print_Titles</vt:lpstr>
      <vt:lpstr>'63'!Print_Titles</vt:lpstr>
      <vt:lpstr>'64'!Print_Titles</vt:lpstr>
      <vt:lpstr>'66'!Print_Titles</vt:lpstr>
      <vt:lpstr>'67'!Print_Titles</vt:lpstr>
      <vt:lpstr>'68'!Print_Titles</vt:lpstr>
      <vt:lpstr>'69'!Print_Titles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mau1</dc:title>
  <dc:creator>DO QUNG HUNG</dc:creator>
  <cp:lastModifiedBy>Administrator</cp:lastModifiedBy>
  <cp:lastPrinted>2026-04-02T04:01:48Z</cp:lastPrinted>
  <dcterms:created xsi:type="dcterms:W3CDTF">1998-11-30T02:10:20Z</dcterms:created>
  <dcterms:modified xsi:type="dcterms:W3CDTF">2026-04-02T04:01:55Z</dcterms:modified>
</cp:coreProperties>
</file>